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n.umarov\Desktop\"/>
    </mc:Choice>
  </mc:AlternateContent>
  <xr:revisionPtr revIDLastSave="0" documentId="13_ncr:1_{A2F0FD61-23EB-451D-9F9B-5C78D6EA98AA}" xr6:coauthVersionLast="40" xr6:coauthVersionMax="45" xr10:uidLastSave="{00000000-0000-0000-0000-000000000000}"/>
  <bookViews>
    <workbookView xWindow="-120" yWindow="-120" windowWidth="29040" windowHeight="15840" tabRatio="973" xr2:uid="{00000000-000D-0000-FFFF-FFFF00000000}"/>
  </bookViews>
  <sheets>
    <sheet name="Аппарат  (3)" sheetId="27" r:id="rId1"/>
  </sheets>
  <definedNames>
    <definedName name="_xlnm._FilterDatabase" localSheetId="0" hidden="1">'Аппарат  (3)'!$A$13:$N$262</definedName>
    <definedName name="Access_Button" hidden="1">"Kaspl_5_ПЛАН_4_Таблица1"</definedName>
    <definedName name="AccessDatabase" hidden="1">"C:\Мои документы\Kaspl_5.mdb"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аппарат" localSheetId="0" hidden="1">#REF!,#REF!,#REF!,#REF!</definedName>
    <definedName name="аппарат" hidden="1">#REF!,#REF!,#REF!,#REF!</definedName>
    <definedName name="_xlnm.Print_Titles" localSheetId="0">'Аппарат  (3)'!$13:$13</definedName>
    <definedName name="нар26" localSheetId="0" hidden="1">#REF!,#REF!,#REF!,#REF!</definedName>
    <definedName name="нар26" hidden="1">#REF!,#REF!,#REF!,#REF!</definedName>
    <definedName name="_xlnm.Print_Area" localSheetId="0">'Аппарат  (3)'!$A$1:$I$275</definedName>
  </definedNames>
  <calcPr calcId="191029"/>
</workbook>
</file>

<file path=xl/calcChain.xml><?xml version="1.0" encoding="utf-8"?>
<calcChain xmlns="http://schemas.openxmlformats.org/spreadsheetml/2006/main">
  <c r="I21" i="27" l="1"/>
  <c r="A238" i="27" l="1"/>
  <c r="D239" i="27"/>
  <c r="I238" i="27"/>
  <c r="K238" i="27" s="1"/>
  <c r="I237" i="27"/>
  <c r="I192" i="27"/>
  <c r="K192" i="27" s="1"/>
  <c r="A192" i="27"/>
  <c r="A193" i="27" s="1"/>
  <c r="A106" i="27"/>
  <c r="A107" i="27" s="1"/>
  <c r="I106" i="27"/>
  <c r="K106" i="27" s="1"/>
  <c r="K237" i="27" l="1"/>
  <c r="I239" i="27"/>
  <c r="D220" i="27"/>
  <c r="I219" i="27"/>
  <c r="K219" i="27" s="1"/>
  <c r="D139" i="27"/>
  <c r="I138" i="27"/>
  <c r="I139" i="27" l="1"/>
  <c r="D96" i="27"/>
  <c r="I95" i="27"/>
  <c r="I206" i="27" l="1"/>
  <c r="D247" i="27" l="1"/>
  <c r="I246" i="27"/>
  <c r="D33" i="27" l="1"/>
  <c r="I32" i="27"/>
  <c r="I31" i="27"/>
  <c r="K31" i="27" s="1"/>
  <c r="I30" i="27"/>
  <c r="D180" i="27"/>
  <c r="I178" i="27"/>
  <c r="K178" i="27" s="1"/>
  <c r="I33" i="27" l="1"/>
  <c r="K30" i="27"/>
  <c r="D45" i="27" l="1"/>
  <c r="I44" i="27"/>
  <c r="D52" i="27" l="1"/>
  <c r="D156" i="27" l="1"/>
  <c r="I155" i="27"/>
  <c r="K155" i="27" s="1"/>
  <c r="I38" i="27"/>
  <c r="A185" i="27" l="1"/>
  <c r="I184" i="27"/>
  <c r="K184" i="27" s="1"/>
  <c r="D28" i="27" l="1"/>
  <c r="D34" i="27" s="1"/>
  <c r="D40" i="27"/>
  <c r="D86" i="27"/>
  <c r="D91" i="27"/>
  <c r="D97" i="27" l="1"/>
  <c r="D277" i="27"/>
  <c r="D170" i="27" l="1"/>
  <c r="D166" i="27"/>
  <c r="I165" i="27"/>
  <c r="K165" i="27" s="1"/>
  <c r="A165" i="27"/>
  <c r="I164" i="27"/>
  <c r="K164" i="27" s="1"/>
  <c r="I90" i="27"/>
  <c r="I89" i="27"/>
  <c r="K89" i="27" s="1"/>
  <c r="A89" i="27"/>
  <c r="A90" i="27" s="1"/>
  <c r="I88" i="27"/>
  <c r="I51" i="27"/>
  <c r="I91" i="27" l="1"/>
  <c r="I166" i="27"/>
  <c r="K88" i="27"/>
  <c r="I179" i="27"/>
  <c r="I180" i="27" s="1"/>
  <c r="D128" i="27" l="1"/>
  <c r="I127" i="27"/>
  <c r="I126" i="27"/>
  <c r="D77" i="27"/>
  <c r="I76" i="27"/>
  <c r="I75" i="27"/>
  <c r="K75" i="27" s="1"/>
  <c r="A75" i="27"/>
  <c r="A76" i="27" s="1"/>
  <c r="I74" i="27"/>
  <c r="I128" i="27" l="1"/>
  <c r="K126" i="27"/>
  <c r="I77" i="27"/>
  <c r="K74" i="27"/>
  <c r="A100" i="27"/>
  <c r="A101" i="27" s="1"/>
  <c r="K100" i="27"/>
  <c r="I199" i="27" l="1"/>
  <c r="K199" i="27" s="1"/>
  <c r="I25" i="27" l="1"/>
  <c r="A25" i="27"/>
  <c r="A26" i="27" s="1"/>
  <c r="D257" i="27" l="1"/>
  <c r="I256" i="27"/>
  <c r="I255" i="27"/>
  <c r="I254" i="27"/>
  <c r="K254" i="27" s="1"/>
  <c r="I257" i="27" l="1"/>
  <c r="D143" i="27"/>
  <c r="F142" i="27"/>
  <c r="I142" i="27" s="1"/>
  <c r="A142" i="27"/>
  <c r="I141" i="27"/>
  <c r="I143" i="27" l="1"/>
  <c r="D46" i="27" l="1"/>
  <c r="I43" i="27"/>
  <c r="K43" i="27" s="1"/>
  <c r="I42" i="27"/>
  <c r="I45" i="27" l="1"/>
  <c r="K42" i="27"/>
  <c r="I93" i="27" l="1"/>
  <c r="J262" i="27" l="1"/>
  <c r="D147" i="27" l="1"/>
  <c r="D136" i="27"/>
  <c r="D132" i="27"/>
  <c r="A260" i="27" l="1"/>
  <c r="D261" i="27"/>
  <c r="I79" i="27" l="1"/>
  <c r="K79" i="27" s="1"/>
  <c r="D80" i="27"/>
  <c r="I80" i="27" l="1"/>
  <c r="I146" i="27"/>
  <c r="I145" i="27"/>
  <c r="K145" i="27" l="1"/>
  <c r="I147" i="27"/>
  <c r="A134" i="27"/>
  <c r="I131" i="27"/>
  <c r="K131" i="27" s="1"/>
  <c r="D150" i="27" l="1"/>
  <c r="D151" i="27" s="1"/>
  <c r="I149" i="27"/>
  <c r="I150" i="27" s="1"/>
  <c r="I186" i="27"/>
  <c r="I135" i="27"/>
  <c r="I134" i="27"/>
  <c r="A135" i="27"/>
  <c r="A145" i="27" s="1"/>
  <c r="A146" i="27" s="1"/>
  <c r="I130" i="27"/>
  <c r="K134" i="27" l="1"/>
  <c r="I136" i="27"/>
  <c r="K130" i="27"/>
  <c r="I132" i="27"/>
  <c r="I210" i="27"/>
  <c r="K210" i="27" s="1"/>
  <c r="A210" i="27"/>
  <c r="A211" i="27" s="1"/>
  <c r="I151" i="27" l="1"/>
  <c r="D279" i="27"/>
  <c r="D66" i="27" l="1"/>
  <c r="I64" i="27"/>
  <c r="K64" i="27" s="1"/>
  <c r="I99" i="27" l="1"/>
  <c r="K99" i="27" s="1"/>
  <c r="D242" i="27" l="1"/>
  <c r="I241" i="27"/>
  <c r="I233" i="27"/>
  <c r="K233" i="27" s="1"/>
  <c r="D119" i="27"/>
  <c r="I118" i="27"/>
  <c r="I117" i="27"/>
  <c r="K117" i="27" s="1"/>
  <c r="I116" i="27"/>
  <c r="K116" i="27" s="1"/>
  <c r="I242" i="27" l="1"/>
  <c r="K241" i="27"/>
  <c r="I119" i="27"/>
  <c r="D103" i="27" l="1"/>
  <c r="I102" i="27"/>
  <c r="I101" i="27"/>
  <c r="K101" i="27" s="1"/>
  <c r="A102" i="27"/>
  <c r="I94" i="27"/>
  <c r="I96" i="27" s="1"/>
  <c r="I85" i="27"/>
  <c r="I84" i="27"/>
  <c r="I83" i="27"/>
  <c r="K83" i="27" s="1"/>
  <c r="A83" i="27"/>
  <c r="I82" i="27"/>
  <c r="I65" i="27"/>
  <c r="I66" i="27" s="1"/>
  <c r="K82" i="27" l="1"/>
  <c r="I86" i="27"/>
  <c r="I97" i="27" s="1"/>
  <c r="A84" i="27"/>
  <c r="A85" i="27" s="1"/>
  <c r="A93" i="27" s="1"/>
  <c r="A94" i="27" s="1"/>
  <c r="A95" i="27" s="1"/>
  <c r="I103" i="27"/>
  <c r="D72" i="27" l="1"/>
  <c r="I71" i="27"/>
  <c r="K71" i="27" s="1"/>
  <c r="I70" i="27"/>
  <c r="K70" i="27" s="1"/>
  <c r="A70" i="27"/>
  <c r="A71" i="27" s="1"/>
  <c r="I69" i="27"/>
  <c r="K69" i="27" s="1"/>
  <c r="I72" i="27" l="1"/>
  <c r="D280" i="27"/>
  <c r="A174" i="27" l="1"/>
  <c r="A175" i="27" s="1"/>
  <c r="I174" i="27"/>
  <c r="K174" i="27" s="1"/>
  <c r="D58" i="27" l="1"/>
  <c r="I57" i="27"/>
  <c r="K57" i="27" s="1"/>
  <c r="A57" i="27"/>
  <c r="I56" i="27"/>
  <c r="K56" i="27" s="1"/>
  <c r="I58" i="27" l="1"/>
  <c r="I158" i="27" l="1"/>
  <c r="I217" i="27"/>
  <c r="D224" i="27"/>
  <c r="I223" i="27"/>
  <c r="K223" i="27" s="1"/>
  <c r="A223" i="27"/>
  <c r="I222" i="27"/>
  <c r="K222" i="27" s="1"/>
  <c r="I196" i="27"/>
  <c r="K196" i="27" s="1"/>
  <c r="D62" i="27"/>
  <c r="D67" i="27" s="1"/>
  <c r="I61" i="27"/>
  <c r="I60" i="27"/>
  <c r="K60" i="27" s="1"/>
  <c r="K217" i="27" l="1"/>
  <c r="K158" i="27"/>
  <c r="I224" i="27"/>
  <c r="I62" i="27"/>
  <c r="D283" i="27" l="1"/>
  <c r="A108" i="27" l="1"/>
  <c r="C269" i="27"/>
  <c r="H268" i="27"/>
  <c r="C268" i="27"/>
  <c r="H267" i="27"/>
  <c r="C267" i="27"/>
  <c r="H266" i="27"/>
  <c r="C266" i="27"/>
  <c r="C265" i="27"/>
  <c r="C264" i="27"/>
  <c r="D252" i="27"/>
  <c r="I251" i="27"/>
  <c r="I250" i="27"/>
  <c r="A250" i="27"/>
  <c r="A251" i="27" s="1"/>
  <c r="I249" i="27"/>
  <c r="K249" i="27" s="1"/>
  <c r="I245" i="27"/>
  <c r="K245" i="27" s="1"/>
  <c r="A245" i="27"/>
  <c r="I244" i="27"/>
  <c r="D235" i="27"/>
  <c r="I234" i="27"/>
  <c r="I232" i="27"/>
  <c r="K232" i="27" s="1"/>
  <c r="D229" i="27"/>
  <c r="D230" i="27" s="1"/>
  <c r="D262" i="27" s="1"/>
  <c r="I228" i="27"/>
  <c r="K228" i="27" s="1"/>
  <c r="I227" i="27"/>
  <c r="K227" i="27" s="1"/>
  <c r="A227" i="27"/>
  <c r="A228" i="27" s="1"/>
  <c r="I226" i="27"/>
  <c r="K226" i="27" s="1"/>
  <c r="I218" i="27"/>
  <c r="A218" i="27"/>
  <c r="A219" i="27" s="1"/>
  <c r="D213" i="27"/>
  <c r="I212" i="27"/>
  <c r="K212" i="27" s="1"/>
  <c r="I211" i="27"/>
  <c r="K211" i="27" s="1"/>
  <c r="A212" i="27"/>
  <c r="I209" i="27"/>
  <c r="K209" i="27" s="1"/>
  <c r="D207" i="27"/>
  <c r="I205" i="27"/>
  <c r="K205" i="27" s="1"/>
  <c r="A205" i="27"/>
  <c r="A206" i="27" s="1"/>
  <c r="I204" i="27"/>
  <c r="K204" i="27" s="1"/>
  <c r="I203" i="27"/>
  <c r="K203" i="27" s="1"/>
  <c r="D201" i="27"/>
  <c r="I200" i="27"/>
  <c r="I198" i="27"/>
  <c r="K198" i="27" s="1"/>
  <c r="I197" i="27"/>
  <c r="K197" i="27" s="1"/>
  <c r="I195" i="27"/>
  <c r="K195" i="27" s="1"/>
  <c r="I194" i="27"/>
  <c r="K194" i="27" s="1"/>
  <c r="I193" i="27"/>
  <c r="K193" i="27" s="1"/>
  <c r="A194" i="27"/>
  <c r="A195" i="27" s="1"/>
  <c r="I191" i="27"/>
  <c r="K191" i="27" s="1"/>
  <c r="D189" i="27"/>
  <c r="I188" i="27"/>
  <c r="I187" i="27"/>
  <c r="I185" i="27"/>
  <c r="A186" i="27"/>
  <c r="A187" i="27" s="1"/>
  <c r="I183" i="27"/>
  <c r="K183" i="27" s="1"/>
  <c r="D176" i="27"/>
  <c r="D181" i="27" s="1"/>
  <c r="I175" i="27"/>
  <c r="K175" i="27" s="1"/>
  <c r="I173" i="27"/>
  <c r="K173" i="27" s="1"/>
  <c r="I169" i="27"/>
  <c r="K169" i="27" s="1"/>
  <c r="A169" i="27"/>
  <c r="I168" i="27"/>
  <c r="D162" i="27"/>
  <c r="D171" i="27" s="1"/>
  <c r="I161" i="27"/>
  <c r="K161" i="27" s="1"/>
  <c r="I160" i="27"/>
  <c r="K160" i="27" s="1"/>
  <c r="I159" i="27"/>
  <c r="A159" i="27"/>
  <c r="A160" i="27" s="1"/>
  <c r="A161" i="27" s="1"/>
  <c r="I154" i="27"/>
  <c r="K154" i="27" s="1"/>
  <c r="A154" i="27"/>
  <c r="A155" i="27" s="1"/>
  <c r="I153" i="27"/>
  <c r="D124" i="27"/>
  <c r="I123" i="27"/>
  <c r="I122" i="27"/>
  <c r="K122" i="27" s="1"/>
  <c r="A122" i="27"/>
  <c r="A123" i="27" s="1"/>
  <c r="I121" i="27"/>
  <c r="K121" i="27" s="1"/>
  <c r="D114" i="27"/>
  <c r="I113" i="27"/>
  <c r="I112" i="27"/>
  <c r="K112" i="27" s="1"/>
  <c r="A112" i="27"/>
  <c r="A113" i="27" s="1"/>
  <c r="I111" i="27"/>
  <c r="K111" i="27" s="1"/>
  <c r="D109" i="27"/>
  <c r="I108" i="27"/>
  <c r="I107" i="27"/>
  <c r="K107" i="27" s="1"/>
  <c r="I105" i="27"/>
  <c r="K105" i="27" s="1"/>
  <c r="I54" i="27"/>
  <c r="I67" i="27" s="1"/>
  <c r="I50" i="27"/>
  <c r="I49" i="27"/>
  <c r="K49" i="27" s="1"/>
  <c r="A49" i="27"/>
  <c r="A50" i="27" s="1"/>
  <c r="A51" i="27" s="1"/>
  <c r="I48" i="27"/>
  <c r="I39" i="27"/>
  <c r="I37" i="27"/>
  <c r="K37" i="27" s="1"/>
  <c r="A37" i="27"/>
  <c r="A38" i="27" s="1"/>
  <c r="I36" i="27"/>
  <c r="I27" i="27"/>
  <c r="H265" i="27" s="1"/>
  <c r="I26" i="27"/>
  <c r="K26" i="27" s="1"/>
  <c r="A27" i="27"/>
  <c r="I24" i="27"/>
  <c r="D22" i="27"/>
  <c r="A16" i="27"/>
  <c r="K218" i="27" l="1"/>
  <c r="I220" i="27"/>
  <c r="F3" i="27"/>
  <c r="K244" i="27"/>
  <c r="I247" i="27"/>
  <c r="I52" i="27"/>
  <c r="K153" i="27"/>
  <c r="I156" i="27"/>
  <c r="K24" i="27"/>
  <c r="I28" i="27"/>
  <c r="I34" i="27" s="1"/>
  <c r="I40" i="27"/>
  <c r="I46" i="27" s="1"/>
  <c r="K21" i="27"/>
  <c r="I277" i="27"/>
  <c r="K168" i="27"/>
  <c r="I170" i="27"/>
  <c r="K159" i="27"/>
  <c r="I162" i="27"/>
  <c r="K48" i="27"/>
  <c r="K36" i="27"/>
  <c r="K54" i="27"/>
  <c r="I279" i="27"/>
  <c r="I280" i="27"/>
  <c r="A188" i="27"/>
  <c r="A196" i="27"/>
  <c r="A197" i="27" s="1"/>
  <c r="A198" i="27" s="1"/>
  <c r="A199" i="27" s="1"/>
  <c r="A200" i="27" s="1"/>
  <c r="A17" i="27"/>
  <c r="A18" i="27" s="1"/>
  <c r="A19" i="27" s="1"/>
  <c r="I229" i="27"/>
  <c r="I235" i="27"/>
  <c r="I252" i="27"/>
  <c r="I213" i="27"/>
  <c r="I22" i="27"/>
  <c r="C270" i="27"/>
  <c r="I124" i="27"/>
  <c r="I201" i="27"/>
  <c r="I109" i="27"/>
  <c r="I189" i="27"/>
  <c r="I114" i="27"/>
  <c r="I176" i="27"/>
  <c r="I181" i="27" s="1"/>
  <c r="I207" i="27"/>
  <c r="H264" i="27"/>
  <c r="I264" i="27" s="1"/>
  <c r="I171" i="27" l="1"/>
  <c r="I230" i="27"/>
  <c r="I262" i="27" s="1"/>
  <c r="A20" i="27"/>
  <c r="K262" i="27"/>
  <c r="I283" i="27"/>
  <c r="H269" i="27"/>
  <c r="I265" i="27" s="1"/>
  <c r="F4" i="27" l="1"/>
  <c r="I284" i="27" l="1"/>
</calcChain>
</file>

<file path=xl/sharedStrings.xml><?xml version="1.0" encoding="utf-8"?>
<sst xmlns="http://schemas.openxmlformats.org/spreadsheetml/2006/main" count="454" uniqueCount="152">
  <si>
    <t>№</t>
  </si>
  <si>
    <t>Надбавки за 
высокое 
достижение 
в труде</t>
  </si>
  <si>
    <t>Надбавки по 
районному 
коэффициенту</t>
  </si>
  <si>
    <t>Т</t>
  </si>
  <si>
    <t>АУП</t>
  </si>
  <si>
    <t>Производственный персонал</t>
  </si>
  <si>
    <t>Линейный персонал</t>
  </si>
  <si>
    <t>Технический персонал</t>
  </si>
  <si>
    <t>Обслуживающий персонал</t>
  </si>
  <si>
    <t>сум</t>
  </si>
  <si>
    <t>Call Centre</t>
  </si>
  <si>
    <t>Специалист</t>
  </si>
  <si>
    <t>Д. Ачилов</t>
  </si>
  <si>
    <t>*</t>
  </si>
  <si>
    <t>Х</t>
  </si>
  <si>
    <t>М</t>
  </si>
  <si>
    <t>К. Умаров</t>
  </si>
  <si>
    <t>Произ</t>
  </si>
  <si>
    <t>Boshqaruv raisining moliya va iqtisodiyot 
bo‘yicha o‘rinbosari</t>
  </si>
  <si>
    <t>Boshqaruv raisi</t>
  </si>
  <si>
    <t>Qurilish va ta’mirlash boshqarmasi</t>
  </si>
  <si>
    <t>Buxgalteriya hisobi boshqarmasi</t>
  </si>
  <si>
    <t>Moliyaviy hisobotlarning xalqaro standartlarini (MHXS) joriy etish bo‘limi</t>
  </si>
  <si>
    <t>Ishlar boshqarmasi</t>
  </si>
  <si>
    <t>Murojaatlar bilan ishlash boshqarmasi</t>
  </si>
  <si>
    <t>Xodimlar boshqarmasi</t>
  </si>
  <si>
    <t>Birinchi bo‘lim</t>
  </si>
  <si>
    <t>Devonxona</t>
  </si>
  <si>
    <t>Rahbariyat</t>
  </si>
  <si>
    <t>Bosh mutaxassis</t>
  </si>
  <si>
    <t>Jami:</t>
  </si>
  <si>
    <t>Jami</t>
  </si>
  <si>
    <t>Hisobchi - taftishchi</t>
  </si>
  <si>
    <t>Yetakchi muhandis</t>
  </si>
  <si>
    <t>Yetakchi iqtisodchi</t>
  </si>
  <si>
    <t>Yetakchi mutaxassis</t>
  </si>
  <si>
    <t>Soqchi</t>
  </si>
  <si>
    <t>Shifokor-mutaxassis</t>
  </si>
  <si>
    <t>Yordamchi ishchi</t>
  </si>
  <si>
    <t>Boshqaruv raisining moliya va iqtisodiyot 
bo‘yicha o‘rinbosarining yordamchisi</t>
  </si>
  <si>
    <t>Boshqaruv raisining yordamchisi</t>
  </si>
  <si>
    <t>Bosh yuristkonsult</t>
  </si>
  <si>
    <t>Yetakchi yuristkonsult</t>
  </si>
  <si>
    <t>Devonxona mudiri</t>
  </si>
  <si>
    <t xml:space="preserve">Ofis menejer </t>
  </si>
  <si>
    <t>Ofis menejer - arxivchi</t>
  </si>
  <si>
    <t>B.</t>
  </si>
  <si>
    <t>M</t>
  </si>
  <si>
    <t>Shtatlar soni</t>
  </si>
  <si>
    <t>ta</t>
  </si>
  <si>
    <t>so‘m</t>
  </si>
  <si>
    <t>___________________ B.B. Eshmuratov</t>
  </si>
  <si>
    <t>Lavozimlar nomlari</t>
  </si>
  <si>
    <t>Xodimlar toifasi</t>
  </si>
  <si>
    <t>Razryad</t>
  </si>
  <si>
    <t>Lavozim okladi</t>
  </si>
  <si>
    <t>Ish haqi miqdori</t>
  </si>
  <si>
    <t>M.</t>
  </si>
  <si>
    <t>U</t>
  </si>
  <si>
    <t>T</t>
  </si>
  <si>
    <t>X</t>
  </si>
  <si>
    <t>oylik ish haqi fondi</t>
  </si>
  <si>
    <t>Xodimlar boshqarmasi boshlig‘i</t>
  </si>
  <si>
    <t>D. Achilov</t>
  </si>
  <si>
    <t>K. Umarov</t>
  </si>
  <si>
    <t>Boshqarma boshlig‘i</t>
  </si>
  <si>
    <t>Navbatchi muhandis (tabiiy gaz bo‘yicha)</t>
  </si>
  <si>
    <t>Navbatchi muhandis (suyultirilgan gaz bo‘yicha)</t>
  </si>
  <si>
    <t>Bo‘lim boshlig‘i</t>
  </si>
  <si>
    <t>Boshqarma boshlig‘i - bosh hisobchi</t>
  </si>
  <si>
    <t>Bosh hisobchi o‘rinbosari</t>
  </si>
  <si>
    <t>Matbuot kotibi - Boshqaruv raisining axborot siyosati masalalari bo‘yicha maslahatchisi</t>
  </si>
  <si>
    <t>"Hududgazta’minot" AJ Boshqaruvi raisi</t>
  </si>
  <si>
    <t>"T A S D I Q L A Y M A N"</t>
  </si>
  <si>
    <t>Tabiiy gaz ta’minoti ob’ektlaridan samarali foydalanish boshqarmasi</t>
  </si>
  <si>
    <t>Vaziyatlar markazi</t>
  </si>
  <si>
    <t>Markaz boshlig‘i</t>
  </si>
  <si>
    <t>Komplayns nazorat boshqarmasi</t>
  </si>
  <si>
    <t>Matbuot xizmati</t>
  </si>
  <si>
    <t>Boshqaruv raisining 
o‘rinbosari-bosh muhandis</t>
  </si>
  <si>
    <t>Yuridik boshqarma</t>
  </si>
  <si>
    <t>Mehnatni tashkil etish va ish haqi bo‘limi</t>
  </si>
  <si>
    <t>Boshqaruv raisining o‘rinbosari-bosh muhandisning yordamchisi</t>
  </si>
  <si>
    <t>Axborot-tahlil boshqarmasi</t>
  </si>
  <si>
    <t>Mehnatni tashkil etish 
va ish haqi bo‘limi boshlig‘i</t>
  </si>
  <si>
    <t>Boshqaruv raisining transformatsiya masalalari bo‘yicha birinchi o‘rinbosari</t>
  </si>
  <si>
    <t>Boshqaruv raisining gaz sotish va innovatsiyalarni joriy etish bo‘yicha birinchi o‘rinbosarining yordamchisi</t>
  </si>
  <si>
    <t>Boshqaruv raisining transformatsiya masalalari bo‘yicha birinchi o‘rinbosarining yordamchisi</t>
  </si>
  <si>
    <t>Xodimlar harakatini boshqarish bo‘limi</t>
  </si>
  <si>
    <t>Xodimlar malakasini oshirish va kasbga qayta tayyorlash bo‘limi</t>
  </si>
  <si>
    <t>"Hududgazta’minot"AJ ijro apparati rahbarlari, mutaxassislari 
va xizmat ko‘rsatuvchi xodimlari shtatlar jadvali</t>
  </si>
  <si>
    <t>Boshqaruv raisining gaz sotish va innovatsiyalarni joriy etish bo‘yicha (Chief Innovation Officer) 
birinchi o‘rinbosari</t>
  </si>
  <si>
    <t>Boshqarma bo‘yicha jami:</t>
  </si>
  <si>
    <t>Xaridlar transformatsiyasi ofisi</t>
  </si>
  <si>
    <t xml:space="preserve">Markaz boshlig‘i o‘rinbosari </t>
  </si>
  <si>
    <t>Sifrovizatsiya ofisi</t>
  </si>
  <si>
    <t>Ofis boshlig‘i</t>
  </si>
  <si>
    <t>Axborot va kiberxavfsizlik bo‘limi</t>
  </si>
  <si>
    <t xml:space="preserve">Avtomatlashtirilgan tizim ma’lumotlarini monitoring qilish bo‘limi </t>
  </si>
  <si>
    <t>Ofis bo‘yicha jami:</t>
  </si>
  <si>
    <t>Kadastr bo‘limi</t>
  </si>
  <si>
    <t>Boshqarma boshlig‘i o‘rinbosari</t>
  </si>
  <si>
    <t>Bo‘lim boshlig‘i - Ofis boshlig‘i o‘rinbosari</t>
  </si>
  <si>
    <t>Dasturiy mahsulotlarni joriy etish hamda texnik qo‘llab-quvvatlash bo‘limi</t>
  </si>
  <si>
    <t>Tizim adminstratori</t>
  </si>
  <si>
    <t>Aloqa va axborot texnologiyalarini boshqarish bo‘limi</t>
  </si>
  <si>
    <t>Hamshira</t>
  </si>
  <si>
    <t>I</t>
  </si>
  <si>
    <t>Haydovchilar</t>
  </si>
  <si>
    <t>Avtomobil haydovchisi (navbatchi)</t>
  </si>
  <si>
    <t>Avtomobil haydovchisi</t>
  </si>
  <si>
    <t>Transport va logistika boshqarmasi</t>
  </si>
  <si>
    <t>Ishlab chiqaruvchi korxonalardan suyultirilgan gazni qabul qilish xizmati</t>
  </si>
  <si>
    <t>Loyiha ofisi</t>
  </si>
  <si>
    <t>Ichki audit xizmati</t>
  </si>
  <si>
    <t>Auditor</t>
  </si>
  <si>
    <t>**</t>
  </si>
  <si>
    <t>Izoh: * ""Hududgazta’minot" aksiyadorlik jamiyatining ijro organi to‘g‘risida"gi nizomga asosan belgilanadi.
         ** "Hududgazta’minot" AJning Kuzatuv kengashi tomonidan tasdiqlangan xarajatlar smetasiga asosan belgilanadi.</t>
  </si>
  <si>
    <t>Bosh operator</t>
  </si>
  <si>
    <t>Yetkazib beruvchilardan tabiiy gazni qabul qilish hamda texnologik o‘lchash qurilmalaridan samarali foydalanish bo‘limi</t>
  </si>
  <si>
    <t>Mehnatni muhofaza qilish, fuqaro muhofazasi, gaz va elektr xavfsizligi, favqulotda holatlarni 
o‘rganish hamda ularni oldini olish boshqarmasi</t>
  </si>
  <si>
    <t>Metrologiya bo‘limi</t>
  </si>
  <si>
    <t>Transport va maxsus texnikalardan samarali foydalanish bo‘limi</t>
  </si>
  <si>
    <t>Logistika bo‘limi</t>
  </si>
  <si>
    <t>Xizmat boshlig‘i</t>
  </si>
  <si>
    <t>Bo‘lim boshlig‘i - Boshqarma boshlig‘i o‘rinbosari</t>
  </si>
  <si>
    <t>Boshqаruv rаisining kаdr va rejim   
bo‘yichа o‘rinbosаri</t>
  </si>
  <si>
    <t>Boshqаruv rаisining kаdr va rejim bo‘yichа 
o‘rinbosаrining yordamchisi</t>
  </si>
  <si>
    <t>13*</t>
  </si>
  <si>
    <t>Biznesni strategik rivojlantirish, investitsiya boshqarmasi</t>
  </si>
  <si>
    <t>Boshqaruv raisining ma’naviy-ma’rifiy ishlar samaradorligini oshirish, davlat tili to‘g‘risidagi qonun hujjatlariga rioya etilishini ta’minlash masalalari bo‘yicha maslahatchisi</t>
  </si>
  <si>
    <t xml:space="preserve">Yetakchi mutaxassis </t>
  </si>
  <si>
    <t>Xaridlarni monitoring qilish bo‘limi</t>
  </si>
  <si>
    <t>Markaz bo‘yicha jami:</t>
  </si>
  <si>
    <t>Moliyaviy muassasalar bilan ishlash bo‘limi</t>
  </si>
  <si>
    <t>Bo‘lim boshlig‘i o‘rinbosari</t>
  </si>
  <si>
    <t>Energiya manbalari balansini muvofiqlashtirish bo‘limi</t>
  </si>
  <si>
    <t>Yirik iste’molchilar bilan ishlash boshqarmasi</t>
  </si>
  <si>
    <t>"______"  ________________ 2024 yil</t>
  </si>
  <si>
    <t xml:space="preserve">"Hududgazta’minot" AJning 2024 yil  ____ ____________dagi
                    __________-sonli buyruq-qaroriga ____ ilova				</t>
  </si>
  <si>
    <t>2024 yil "___" ____________dan amal qiladi</t>
  </si>
  <si>
    <t>E-Gaz operatori</t>
  </si>
  <si>
    <t>Mahalla iste’molchilari bilan ishlash boshqarmasi</t>
  </si>
  <si>
    <t>Transformatsiya va korporativ munosabatlar boshqarmasi</t>
  </si>
  <si>
    <t>Suyultirilgan gaz inshootlarini ishlatish boshqarmasi</t>
  </si>
  <si>
    <t>Rejalashtirish, iqtisodiy tahlil va xarajatlarni nazorat qilish boshqarmasi</t>
  </si>
  <si>
    <t>Elektron gaz hisoblash uskunalarini texnik jihatdan tartibga solish va muvofiqlashtirish bo‘limi</t>
  </si>
  <si>
    <t>Operator</t>
  </si>
  <si>
    <t>Operator (navbatchi)</t>
  </si>
  <si>
    <t>GPS monitoring guruhi</t>
  </si>
  <si>
    <t>Mahalla iste’molchilarini suyultirilgan gaz bilan ta’minlash boshqarmasi</t>
  </si>
  <si>
    <t>Sun’iy intellekt texnologiyalarini joriy qilish va rivojlantirish boshqarmasi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</si>
</sst>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0.0%"/>
    <numFmt numFmtId="172" formatCode="#,##0.0__;[Red]\-#,##0.0__"/>
    <numFmt numFmtId="173" formatCode="#,##0.0__;[Red]\-#,##0.0__;"/>
    <numFmt numFmtId="174" formatCode="#,##0_ ;[Red]\-#,##0\ "/>
    <numFmt numFmtId="175" formatCode="#,##0.0"/>
    <numFmt numFmtId="176" formatCode="#,##0__;[Red]\-#,##0.00000000__;"/>
    <numFmt numFmtId="179" formatCode="#,##0.0_ ;[Red]\-#,##0.0\ "/>
    <numFmt numFmtId="180" formatCode="0.0"/>
    <numFmt numFmtId="181" formatCode="###,###"/>
    <numFmt numFmtId="182" formatCode="d\.mmm"/>
    <numFmt numFmtId="183" formatCode="d\.m\.yy"/>
    <numFmt numFmtId="184" formatCode="d\.mmm\.yy"/>
    <numFmt numFmtId="185" formatCode="#"/>
    <numFmt numFmtId="186" formatCode="_-* #,##0.00\ &quot;?.&quot;_-;\-* #,##0.00\ &quot;?.&quot;_-;_-* &quot;-&quot;??\ &quot;?.&quot;_-;_-@_-"/>
    <numFmt numFmtId="187" formatCode="_-* #,##0.00\ _?_._-;\-* #,##0.00\ _?_._-;_-* &quot;-&quot;??\ _?_._-;_-@_-"/>
    <numFmt numFmtId="188" formatCode="_-&quot;$&quot;\ * #,##0.00_-;_-&quot;$&quot;\ * #,##0.00\-;_-&quot;$&quot;\ * &quot;-&quot;??_-;_-@_-"/>
    <numFmt numFmtId="189" formatCode="_-&quot;$&quot;\ * #,##0_-;_-&quot;$&quot;\ * #,##0\-;_-&quot;$&quot;\ * &quot;-&quot;_-;_-@_-"/>
    <numFmt numFmtId="190" formatCode="\$#.00"/>
    <numFmt numFmtId="191" formatCode="%#.00"/>
    <numFmt numFmtId="192" formatCode="#\,##0.00"/>
    <numFmt numFmtId="193" formatCode="#.00"/>
    <numFmt numFmtId="194" formatCode="0_)"/>
    <numFmt numFmtId="195" formatCode="@\ *."/>
    <numFmt numFmtId="196" formatCode="#,##0_)"/>
    <numFmt numFmtId="197" formatCode="0\ &quot;cu.m&quot;"/>
    <numFmt numFmtId="198" formatCode="#,##0.00_)____;\(#,##0.00\)____"/>
    <numFmt numFmtId="199" formatCode="_(* #,##0.0_);_(* \(#,##0.0\);_(* &quot;-&quot;??_);_(@_)"/>
    <numFmt numFmtId="200" formatCode="0.000_);\(0.000\)"/>
    <numFmt numFmtId="201" formatCode="000000"/>
    <numFmt numFmtId="202" formatCode="_-* #,##0\ &quot;d.&quot;_-;\-* #,##0\ &quot;d.&quot;_-;_-* &quot;-&quot;\ &quot;d.&quot;_-;_-@_-"/>
    <numFmt numFmtId="203" formatCode="_-* #,##0\ &quot;đ.&quot;_-;\-* #,##0\ &quot;đ.&quot;_-;_-* &quot;-&quot;\ &quot;đ.&quot;_-;_-@_-"/>
    <numFmt numFmtId="204" formatCode="_-* #,##0.00\ &quot;d.&quot;_-;\-* #,##0.00\ &quot;d.&quot;_-;_-* &quot;-&quot;??\ &quot;d.&quot;_-;_-@_-"/>
    <numFmt numFmtId="205" formatCode="_-* #,##0.00\ &quot;đ.&quot;_-;\-* #,##0.00\ &quot;đ.&quot;_-;_-* &quot;-&quot;??\ &quot;đ.&quot;_-;_-@_-"/>
    <numFmt numFmtId="206" formatCode="0000"/>
    <numFmt numFmtId="207" formatCode="0.0E+00"/>
    <numFmt numFmtId="208" formatCode="#,##0.0_);[Red]\(#,##0.0\)"/>
    <numFmt numFmtId="209" formatCode="_(* #,##0.0_);_(* \(#,##0.0\);_(* &quot;-&quot;_);_(@_)"/>
    <numFmt numFmtId="210" formatCode="#,##0.00&quot; F&quot;_);\(#,##0.00&quot; F&quot;\)"/>
    <numFmt numFmtId="211" formatCode="#,##0.00&quot;£&quot;_);[Red]\(#,##0.00&quot;£&quot;\)"/>
    <numFmt numFmtId="212" formatCode="_(* #,##0.0_);_(* \(#,##0.0\);_(* &quot;0.0&quot;_);_(@_)"/>
    <numFmt numFmtId="213" formatCode="_(* #,##0.00_);_(* \(#,##0.00\);_(* &quot;0.00&quot;_);_(@_)"/>
    <numFmt numFmtId="214" formatCode="_(* #,##0.0_);_(* \(#,##0.0\);_(* &quot;&quot;??_);_(@_)"/>
    <numFmt numFmtId="215" formatCode="_(* #,##0.00_);_(* \(#,##0.00\);_(* &quot;-&quot;_);_(@_)"/>
    <numFmt numFmtId="216" formatCode="#,##0.0_);\(#,##0.0\)"/>
    <numFmt numFmtId="217" formatCode="#,##0.000_);\(#,##0.000\)"/>
    <numFmt numFmtId="218" formatCode="&quot;$&quot;#,##0.0_);[Red]\(&quot;$&quot;#,##0.0\)"/>
    <numFmt numFmtId="219" formatCode="&quot;RM&quot;#,##0.00_);[Red]\(&quot;RM&quot;#,##0.00\)"/>
    <numFmt numFmtId="220" formatCode="_ * #,##0.00_)&quot;£&quot;_ ;_ * \(#,##0.00\)&quot;£&quot;_ ;_ * &quot;-&quot;??_)&quot;£&quot;_ ;_ @_ "/>
    <numFmt numFmtId="221" formatCode="_ * #,##0_)_£_ ;_ * \(#,##0\)_£_ ;_ * &quot;-&quot;_)_£_ ;_ @_ "/>
    <numFmt numFmtId="222" formatCode="0.0&quot;  &quot;"/>
    <numFmt numFmtId="223" formatCode="&quot;$&quot;#,##0.00_);[Red]\(&quot;$&quot;#,##0.00\)"/>
    <numFmt numFmtId="224" formatCode="d\-mmm\-yy\ h:mm"/>
    <numFmt numFmtId="225" formatCode="#,##0.00&quot; $&quot;;[Red]\-#,##0.00&quot; $&quot;"/>
    <numFmt numFmtId="226" formatCode="dd\.mm\.yyyy&quot;г.&quot;"/>
    <numFmt numFmtId="227" formatCode="mmm\ d\,\ yyyy\ "/>
    <numFmt numFmtId="228" formatCode="m/d/yy\ h:mm"/>
    <numFmt numFmtId="229" formatCode="&quot;$&quot;#,##0_);\(&quot;$&quot;#,##0\)"/>
    <numFmt numFmtId="230" formatCode="0_);\(0\)"/>
    <numFmt numFmtId="231" formatCode="_-* #,##0.00[$€-1]_-;\-* #,##0.00[$€-1]_-;_-* &quot;-&quot;??[$€-1]_-"/>
    <numFmt numFmtId="232" formatCode="###0.0;[Red]\-###0.0"/>
    <numFmt numFmtId="233" formatCode="#,##0&quot; F&quot;_);[Red]\(#,##0&quot; F&quot;\)"/>
    <numFmt numFmtId="234" formatCode="#,##0.00&quot; F&quot;_);[Red]\(#,##0.00&quot; F&quot;\)"/>
    <numFmt numFmtId="235" formatCode="#,##0&quot; $&quot;;[Red]\-#,##0&quot; $&quot;"/>
    <numFmt numFmtId="236" formatCode="#,##0.00&quot; $&quot;;\-#,##0.00&quot; $&quot;"/>
    <numFmt numFmtId="237" formatCode="#,##0&quot; $&quot;;\-#,##0&quot; $&quot;"/>
    <numFmt numFmtId="238" formatCode="mmm\-yyyy"/>
    <numFmt numFmtId="239" formatCode="0.0&quot; N&quot;"/>
    <numFmt numFmtId="240" formatCode="General_)"/>
    <numFmt numFmtId="241" formatCode="_(* #,##0_);_(* \(#,##0\);_(* &quot;&quot;_);_(@_)"/>
    <numFmt numFmtId="242" formatCode="####"/>
    <numFmt numFmtId="243" formatCode="_-* #,##0\ _d_._-;\-* #,##0\ _d_._-;_-* &quot;-&quot;\ _d_._-;_-@_-"/>
    <numFmt numFmtId="244" formatCode="_-* #,##0.00\ _d_._-;\-* #,##0.00\ _d_._-;_-* &quot;-&quot;??\ _d_._-;_-@_-"/>
    <numFmt numFmtId="245" formatCode="_-* #,##0\ _đ_._-;\-* #,##0\ _đ_._-;_-* &quot;-&quot;\ _đ_._-;_-@_-"/>
    <numFmt numFmtId="246" formatCode="_-* #,##0.00\ _đ_._-;\-* #,##0.00\ _đ_._-;_-* &quot;-&quot;??\ _đ_._-;_-@_-"/>
    <numFmt numFmtId="247" formatCode="0.000000000"/>
    <numFmt numFmtId="248" formatCode="#,##0\ &quot;F&quot;;[Red]\-#,##0\ &quot;F&quot;"/>
    <numFmt numFmtId="249" formatCode="_(&quot;$&quot;* #,##0.0_);_(&quot;$&quot;* \(#,##0.0\);_(&quot;$&quot;* &quot;-&quot;??_);_(@_)"/>
    <numFmt numFmtId="250" formatCode="mmm\ dd\,\ yyyy"/>
    <numFmt numFmtId="251" formatCode="#,##0.00\ &quot;F&quot;;[Red]\-#,##0.00\ &quot;F&quot;"/>
    <numFmt numFmtId="252" formatCode="_-* #,##0\ &quot;F&quot;_-;\-* #,##0\ &quot;F&quot;_-;_-* &quot;-&quot;\ &quot;F&quot;_-;_-@_-"/>
    <numFmt numFmtId="253" formatCode="#,##0&quot;£&quot;_);\(#,##0&quot;£&quot;\)"/>
    <numFmt numFmtId="254" formatCode="_-* #,##0.00\ _F_-;\-* #,##0.00\ _F_-;_-* &quot;-&quot;??\ _F_-;_-@_-"/>
    <numFmt numFmtId="255" formatCode="_-* #,##0.00\ &quot;F&quot;_-;\-* #,##0.00\ &quot;F&quot;_-;_-* &quot;-&quot;??\ &quot;F&quot;_-;_-@_-"/>
    <numFmt numFmtId="256" formatCode="#,##0&quot; F&quot;_);\(#,##0&quot; F&quot;\)"/>
    <numFmt numFmtId="257" formatCode="0.00\ "/>
    <numFmt numFmtId="258" formatCode="#,##0.0\ ;\(#,##0.0\)"/>
    <numFmt numFmtId="259" formatCode="0.0000"/>
    <numFmt numFmtId="260" formatCode="_-* #,##0\ &quot;DM&quot;_-;\-* #,##0\ &quot;DM&quot;_-;_-* &quot;-&quot;\ &quot;DM&quot;_-;_-@_-"/>
    <numFmt numFmtId="261" formatCode="#,##0.00&quot; DM&quot;;[Red]\-#,##0.00&quot; DM&quot;"/>
    <numFmt numFmtId="262" formatCode="yyyy"/>
    <numFmt numFmtId="263" formatCode="yyyy\ &quot;год&quot;"/>
    <numFmt numFmtId="264" formatCode="&quot;$&quot;#,##0;[Red]\-&quot;$&quot;#,##0"/>
    <numFmt numFmtId="265" formatCode="_ * #,##0.00_)\ _$_ ;_ * \(#,##0.00\)\ _$_ ;_ * &quot;-&quot;??_)\ _$_ ;_ @_ "/>
    <numFmt numFmtId="266" formatCode="0.000"/>
    <numFmt numFmtId="267" formatCode="_ * #,##0.00_)\ &quot;$&quot;_ ;_ * \(#,##0.00\)\ &quot;$&quot;_ ;_ * &quot;-&quot;??_)\ &quot;$&quot;_ ;_ @_ "/>
    <numFmt numFmtId="268" formatCode="#,##0_р_.;[Red]\(#,##0\)_р_."/>
    <numFmt numFmtId="269" formatCode="#,##0.0000_ ;[Red]\-#,##0.0000\ "/>
    <numFmt numFmtId="270" formatCode="#,###,;[Red]\-#,##0,"/>
    <numFmt numFmtId="271" formatCode="#\ ##0.0_ ;[Red]\-#\ ##0.0\ "/>
    <numFmt numFmtId="272" formatCode="#,##0.000_ ;[Red]\-#,##0.000\ "/>
    <numFmt numFmtId="273" formatCode="#,##0.0;[Red]\-#,##0.0"/>
    <numFmt numFmtId="274" formatCode="_-* #,##0.00\ _с_ў_м_-;\-* #,##0.00\ _с_ў_м_-;_-* &quot;-&quot;??\ _с_ў_м_-;_-@_-"/>
    <numFmt numFmtId="275" formatCode="d/m"/>
    <numFmt numFmtId="276" formatCode="#,##0.00;[Red]\(#,##0.00\)"/>
    <numFmt numFmtId="277" formatCode="#,##0.00_ ;[Red]\-#,##0.00\ "/>
    <numFmt numFmtId="278" formatCode="_(* #,##0.00_);_(* \(#,##0.00\);_(* &quot;-&quot;??_);_(@_)"/>
    <numFmt numFmtId="279" formatCode="_-* #,##0.00_с_у_м_._-;\-* #,##0.00_с_у_м_._-;_-* &quot;-&quot;??_с_у_м_._-;_-@_-"/>
    <numFmt numFmtId="280" formatCode="0.0000000%"/>
  </numFmts>
  <fonts count="20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 Baltic"/>
      <charset val="186"/>
    </font>
    <font>
      <sz val="12"/>
      <color indexed="35"/>
      <name val="Courier"/>
      <family val="3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color indexed="8"/>
      <name val="Courier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10"/>
      <name val="Helv"/>
      <charset val="204"/>
    </font>
    <font>
      <b/>
      <sz val="8"/>
      <color indexed="10"/>
      <name val="NTTimes/Cyrillic"/>
      <charset val="204"/>
    </font>
    <font>
      <sz val="10"/>
      <name val="Courier"/>
      <family val="1"/>
      <charset val="204"/>
    </font>
    <font>
      <sz val="10"/>
      <name val="Courier"/>
      <family val="3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3"/>
    </font>
    <font>
      <b/>
      <sz val="1"/>
      <color indexed="8"/>
      <name val="Courier"/>
      <family val="1"/>
      <charset val="204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"/>
      <color indexed="16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3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b/>
      <sz val="9"/>
      <name val="Arial"/>
      <family val="2"/>
      <charset val="204"/>
    </font>
    <font>
      <sz val="16"/>
      <name val="Arial"/>
      <family val="2"/>
      <charset val="204"/>
    </font>
    <font>
      <sz val="9"/>
      <name val="Arial"/>
      <family val="2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12"/>
      <name val="Arial MT"/>
    </font>
    <font>
      <sz val="8"/>
      <name val="Helv"/>
      <charset val="204"/>
    </font>
    <font>
      <sz val="10"/>
      <color indexed="0"/>
      <name val="Courier"/>
      <family val="3"/>
    </font>
    <font>
      <sz val="10"/>
      <color indexed="72"/>
      <name val="Courier"/>
      <family val="3"/>
    </font>
    <font>
      <sz val="12"/>
      <color indexed="72"/>
      <name val="Courier"/>
      <family val="1"/>
      <charset val="204"/>
    </font>
    <font>
      <sz val="10"/>
      <color indexed="0"/>
      <name val="Courier"/>
      <family val="1"/>
      <charset val="204"/>
    </font>
    <font>
      <sz val="10"/>
      <color indexed="12"/>
      <name val="Lucida Sans Unicode"/>
      <family val="2"/>
    </font>
    <font>
      <u/>
      <sz val="16"/>
      <color indexed="72"/>
      <name val="Courier"/>
      <family val="1"/>
      <charset val="204"/>
    </font>
    <font>
      <sz val="9"/>
      <name val="Times New Roman"/>
      <family val="1"/>
    </font>
    <font>
      <sz val="11"/>
      <color indexed="16"/>
      <name val="Calibri"/>
      <family val="2"/>
      <charset val="204"/>
    </font>
    <font>
      <sz val="8"/>
      <color indexed="13"/>
      <name val="Arial"/>
      <family val="2"/>
    </font>
    <font>
      <sz val="8"/>
      <color indexed="12"/>
      <name val="Tms Rmn"/>
      <family val="1"/>
    </font>
    <font>
      <b/>
      <sz val="8"/>
      <name val="MS Sans Serif"/>
      <family val="2"/>
      <charset val="204"/>
    </font>
    <font>
      <b/>
      <sz val="11"/>
      <color indexed="53"/>
      <name val="Calibri"/>
      <family val="2"/>
      <charset val="204"/>
    </font>
    <font>
      <b/>
      <sz val="10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  <charset val="204"/>
    </font>
    <font>
      <u/>
      <sz val="7.5"/>
      <color indexed="12"/>
      <name val="Arial"/>
      <family val="2"/>
    </font>
    <font>
      <b/>
      <sz val="8"/>
      <color indexed="12"/>
      <name val="NTTimes/Cyrillic"/>
      <charset val="204"/>
    </font>
    <font>
      <b/>
      <sz val="8"/>
      <name val="Arial"/>
      <family val="2"/>
    </font>
    <font>
      <sz val="10"/>
      <name val="Helv"/>
      <charset val="178"/>
    </font>
    <font>
      <sz val="12"/>
      <name val="Geneva"/>
      <charset val="178"/>
    </font>
    <font>
      <sz val="10"/>
      <name val="Helvetica"/>
      <family val="2"/>
    </font>
    <font>
      <i/>
      <sz val="9"/>
      <name val="MS Sans Serif"/>
      <family val="2"/>
      <charset val="204"/>
    </font>
    <font>
      <b/>
      <sz val="10"/>
      <name val="Times New Roman"/>
      <family val="1"/>
      <charset val="178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2"/>
      <name val="Tms Rmn"/>
      <charset val="178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b/>
      <sz val="11"/>
      <color indexed="32"/>
      <name val="Arial"/>
      <family val="2"/>
    </font>
    <font>
      <u/>
      <sz val="10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sz val="9"/>
      <color indexed="13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name val="Arial Cyr"/>
      <charset val="204"/>
    </font>
    <font>
      <sz val="12"/>
      <color indexed="0"/>
      <name val="Courier"/>
      <family val="3"/>
    </font>
    <font>
      <sz val="11"/>
      <color indexed="62"/>
      <name val="Calibri"/>
      <family val="2"/>
      <charset val="204"/>
    </font>
    <font>
      <b/>
      <sz val="12"/>
      <name val="Geneva"/>
      <charset val="204"/>
    </font>
    <font>
      <sz val="11"/>
      <color indexed="53"/>
      <name val="Calibri"/>
      <family val="2"/>
      <charset val="204"/>
    </font>
    <font>
      <sz val="8"/>
      <color indexed="10"/>
      <name val="Arial"/>
      <family val="2"/>
      <charset val="204"/>
    </font>
    <font>
      <sz val="12"/>
      <name val="Tms Rmn"/>
      <charset val="204"/>
    </font>
    <font>
      <b/>
      <sz val="10"/>
      <color indexed="10"/>
      <name val="Tms Rmn"/>
      <charset val="178"/>
    </font>
    <font>
      <sz val="11"/>
      <color indexed="60"/>
      <name val="Calibri"/>
      <family val="2"/>
      <charset val="204"/>
    </font>
    <font>
      <sz val="6"/>
      <name val="Helv"/>
      <charset val="178"/>
    </font>
    <font>
      <sz val="6"/>
      <color indexed="10"/>
      <name val="Helv"/>
      <charset val="178"/>
    </font>
    <font>
      <sz val="8"/>
      <name val="Times New Roman"/>
      <family val="1"/>
    </font>
    <font>
      <sz val="12"/>
      <name val="№ЩЕБГј"/>
      <charset val="129"/>
    </font>
    <font>
      <sz val="8"/>
      <name val="Times New Roman"/>
      <family val="1"/>
      <charset val="204"/>
    </font>
    <font>
      <b/>
      <sz val="13.5"/>
      <name val="MS Sans Serif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</font>
    <font>
      <sz val="8"/>
      <color indexed="32"/>
      <name val="Arial"/>
      <family val="2"/>
    </font>
    <font>
      <b/>
      <sz val="8"/>
      <color indexed="12"/>
      <name val="Helv"/>
      <charset val="178"/>
    </font>
    <font>
      <b/>
      <sz val="8"/>
      <name val="NTTimes/Cyrillic"/>
      <charset val="204"/>
    </font>
    <font>
      <sz val="12"/>
      <color indexed="8"/>
      <name val="Arial Cyr"/>
      <family val="2"/>
      <charset val="204"/>
    </font>
    <font>
      <b/>
      <sz val="9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sz val="10"/>
      <color indexed="39"/>
      <name val="Arial"/>
      <family val="2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  <charset val="204"/>
    </font>
    <font>
      <b/>
      <u/>
      <sz val="14"/>
      <name val="TimesNewRomanPS"/>
      <charset val="178"/>
    </font>
    <font>
      <sz val="12"/>
      <name val="TimesNewRomanPS"/>
      <charset val="178"/>
    </font>
    <font>
      <b/>
      <sz val="12"/>
      <name val="TimesNewRomanPS"/>
      <charset val="178"/>
    </font>
    <font>
      <b/>
      <sz val="11"/>
      <color indexed="23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39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color indexed="63"/>
      <name val="Arial"/>
      <family val="2"/>
      <charset val="204"/>
    </font>
    <font>
      <b/>
      <sz val="8"/>
      <color indexed="3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39"/>
      <name val="Arial"/>
      <family val="2"/>
      <charset val="204"/>
    </font>
    <font>
      <sz val="10"/>
      <color indexed="39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1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39"/>
      <name val="Arial"/>
      <family val="2"/>
      <charset val="204"/>
    </font>
    <font>
      <b/>
      <sz val="10"/>
      <color indexed="33"/>
      <name val="Arial"/>
      <family val="2"/>
      <charset val="204"/>
    </font>
    <font>
      <b/>
      <sz val="10"/>
      <color indexed="9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33"/>
      <name val="Arial"/>
      <family val="2"/>
      <charset val="204"/>
    </font>
    <font>
      <sz val="9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NTTimes/Cyrillic"/>
      <charset val="204"/>
    </font>
    <font>
      <sz val="8"/>
      <color indexed="12"/>
      <name val="Helv"/>
      <charset val="178"/>
    </font>
    <font>
      <sz val="12"/>
      <name val="Helv"/>
      <charset val="178"/>
    </font>
    <font>
      <sz val="8"/>
      <color indexed="14"/>
      <name val="Helv"/>
      <charset val="178"/>
    </font>
    <font>
      <b/>
      <sz val="18"/>
      <color indexed="56"/>
      <name val="Cambria"/>
      <family val="2"/>
      <charset val="204"/>
    </font>
    <font>
      <b/>
      <sz val="8"/>
      <name val="Helv"/>
      <charset val="178"/>
    </font>
    <font>
      <b/>
      <sz val="9"/>
      <name val="Arial"/>
      <family val="2"/>
    </font>
    <font>
      <sz val="11"/>
      <color indexed="12"/>
      <name val="Arial"/>
      <family val="2"/>
      <charset val="204"/>
    </font>
    <font>
      <sz val="8"/>
      <color indexed="12"/>
      <name val="NTTimes/Cyrillic"/>
      <charset val="204"/>
    </font>
    <font>
      <b/>
      <sz val="8"/>
      <color indexed="17"/>
      <name val="NTTimes/Cyrillic"/>
      <charset val="204"/>
    </font>
    <font>
      <sz val="11"/>
      <color indexed="10"/>
      <name val="Calibri"/>
      <family val="2"/>
      <charset val="204"/>
    </font>
    <font>
      <sz val="10"/>
      <name val="Geneva"/>
    </font>
    <font>
      <b/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sz val="12"/>
      <color indexed="24"/>
      <name val="Modern Cyrillic"/>
      <charset val="204"/>
    </font>
    <font>
      <sz val="10"/>
      <color indexed="12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µёїт"/>
      <charset val="129"/>
    </font>
    <font>
      <sz val="10"/>
      <name val="Arial Narrow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name val="Arial"/>
      <family val="2"/>
      <charset val="204"/>
    </font>
    <font>
      <sz val="14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sz val="8"/>
      <color indexed="25"/>
      <name val="Times New Roman Cyr"/>
      <family val="1"/>
      <charset val="204"/>
    </font>
    <font>
      <sz val="12"/>
      <color indexed="8"/>
      <name val="Times New Roman"/>
      <family val="2"/>
      <charset val="204"/>
    </font>
    <font>
      <sz val="10"/>
      <name val="Palatino Linotype"/>
      <family val="1"/>
      <charset val="204"/>
    </font>
    <font>
      <sz val="12"/>
      <name val="Times New Roman Cyr"/>
      <family val="1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2"/>
      <name val="Modern"/>
      <family val="3"/>
      <charset val="255"/>
    </font>
    <font>
      <sz val="10"/>
      <name val="Times New Roman Cyr"/>
      <charset val="204"/>
    </font>
    <font>
      <b/>
      <sz val="10"/>
      <color indexed="12"/>
      <name val="Times New Roman Cyr"/>
      <charset val="204"/>
    </font>
    <font>
      <b/>
      <sz val="10"/>
      <name val="Arial Cyr"/>
      <charset val="204"/>
    </font>
    <font>
      <sz val="9"/>
      <name val="Times New Roman Cyr"/>
      <family val="1"/>
      <charset val="204"/>
    </font>
    <font>
      <sz val="14"/>
      <name val="Arial Cyr"/>
      <charset val="204"/>
    </font>
    <font>
      <sz val="10"/>
      <name val="Arial Cyr"/>
      <charset val="186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4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0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14"/>
      </patternFill>
    </fill>
    <fill>
      <patternFill patternType="solid">
        <fgColor indexed="54"/>
        <bgColor indexed="64"/>
      </patternFill>
    </fill>
    <fill>
      <patternFill patternType="solid">
        <fgColor indexed="1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786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2" fillId="0" borderId="0">
      <protection locked="0"/>
    </xf>
    <xf numFmtId="185" fontId="13" fillId="0" borderId="0">
      <protection locked="0"/>
    </xf>
    <xf numFmtId="185" fontId="13" fillId="0" borderId="0">
      <protection locked="0"/>
    </xf>
    <xf numFmtId="185" fontId="13" fillId="0" borderId="0">
      <protection locked="0"/>
    </xf>
    <xf numFmtId="185" fontId="13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85" fontId="16" fillId="0" borderId="0">
      <protection locked="0"/>
    </xf>
    <xf numFmtId="186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17" fillId="0" borderId="10"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0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85" fontId="23" fillId="0" borderId="0">
      <protection locked="0"/>
    </xf>
    <xf numFmtId="185" fontId="23" fillId="0" borderId="0">
      <protection locked="0"/>
    </xf>
    <xf numFmtId="0" fontId="17" fillId="0" borderId="0">
      <protection locked="0"/>
    </xf>
    <xf numFmtId="185" fontId="23" fillId="0" borderId="0">
      <protection locked="0"/>
    </xf>
    <xf numFmtId="185" fontId="23" fillId="0" borderId="0">
      <protection locked="0"/>
    </xf>
    <xf numFmtId="185" fontId="23" fillId="0" borderId="0">
      <protection locked="0"/>
    </xf>
    <xf numFmtId="0" fontId="17" fillId="0" borderId="0">
      <protection locked="0"/>
    </xf>
    <xf numFmtId="185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17" fillId="0" borderId="0">
      <protection locked="0"/>
    </xf>
    <xf numFmtId="0" fontId="23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0" fontId="23" fillId="0" borderId="10"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1" fillId="0" borderId="0"/>
    <xf numFmtId="185" fontId="23" fillId="0" borderId="10">
      <protection locked="0"/>
    </xf>
    <xf numFmtId="185" fontId="23" fillId="0" borderId="10">
      <protection locked="0"/>
    </xf>
    <xf numFmtId="0" fontId="17" fillId="0" borderId="10">
      <protection locked="0"/>
    </xf>
    <xf numFmtId="185" fontId="23" fillId="0" borderId="10">
      <protection locked="0"/>
    </xf>
    <xf numFmtId="190" fontId="27" fillId="0" borderId="0">
      <protection locked="0"/>
    </xf>
    <xf numFmtId="185" fontId="24" fillId="0" borderId="0">
      <protection locked="0"/>
    </xf>
    <xf numFmtId="185" fontId="27" fillId="0" borderId="10">
      <protection locked="0"/>
    </xf>
    <xf numFmtId="185" fontId="24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0" fontId="28" fillId="0" borderId="0">
      <protection locked="0"/>
    </xf>
    <xf numFmtId="185" fontId="28" fillId="0" borderId="10">
      <protection locked="0"/>
    </xf>
    <xf numFmtId="0" fontId="29" fillId="0" borderId="0">
      <protection locked="0"/>
    </xf>
    <xf numFmtId="0" fontId="29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0" fontId="17" fillId="0" borderId="0">
      <protection locked="0"/>
    </xf>
    <xf numFmtId="0" fontId="1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0" fontId="17" fillId="0" borderId="0">
      <protection locked="0"/>
    </xf>
    <xf numFmtId="0" fontId="1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7" fillId="0" borderId="0">
      <protection locked="0"/>
    </xf>
    <xf numFmtId="185" fontId="27" fillId="0" borderId="10">
      <protection locked="0"/>
    </xf>
    <xf numFmtId="0" fontId="17" fillId="0" borderId="0">
      <protection locked="0"/>
    </xf>
    <xf numFmtId="0" fontId="17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0" fontId="29" fillId="0" borderId="0">
      <protection locked="0"/>
    </xf>
    <xf numFmtId="0" fontId="29" fillId="0" borderId="10">
      <protection locked="0"/>
    </xf>
    <xf numFmtId="190" fontId="28" fillId="0" borderId="0">
      <protection locked="0"/>
    </xf>
    <xf numFmtId="185" fontId="28" fillId="0" borderId="10">
      <protection locked="0"/>
    </xf>
    <xf numFmtId="191" fontId="27" fillId="0" borderId="0">
      <protection locked="0"/>
    </xf>
    <xf numFmtId="185" fontId="24" fillId="0" borderId="0">
      <protection locked="0"/>
    </xf>
    <xf numFmtId="192" fontId="27" fillId="0" borderId="0">
      <protection locked="0"/>
    </xf>
    <xf numFmtId="185" fontId="24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7" fillId="0" borderId="0">
      <protection locked="0"/>
    </xf>
    <xf numFmtId="192" fontId="2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3" fontId="27" fillId="0" borderId="0">
      <protection locked="0"/>
    </xf>
    <xf numFmtId="185" fontId="24" fillId="0" borderId="0">
      <protection locked="0"/>
    </xf>
    <xf numFmtId="193" fontId="28" fillId="0" borderId="0">
      <protection locked="0"/>
    </xf>
    <xf numFmtId="193" fontId="28" fillId="0" borderId="0">
      <protection locked="0"/>
    </xf>
    <xf numFmtId="0" fontId="28" fillId="0" borderId="0">
      <protection locked="0"/>
    </xf>
    <xf numFmtId="185" fontId="30" fillId="0" borderId="0">
      <protection locked="0"/>
    </xf>
    <xf numFmtId="185" fontId="31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3" fillId="0" borderId="0">
      <protection locked="0"/>
    </xf>
    <xf numFmtId="185" fontId="31" fillId="0" borderId="0">
      <protection locked="0"/>
    </xf>
    <xf numFmtId="185" fontId="34" fillId="0" borderId="0">
      <protection locked="0"/>
    </xf>
    <xf numFmtId="185" fontId="34" fillId="0" borderId="0">
      <protection locked="0"/>
    </xf>
    <xf numFmtId="185" fontId="34" fillId="0" borderId="0">
      <protection locked="0"/>
    </xf>
    <xf numFmtId="194" fontId="35" fillId="0" borderId="0"/>
    <xf numFmtId="9" fontId="1" fillId="0" borderId="0"/>
    <xf numFmtId="195" fontId="4" fillId="0" borderId="0">
      <alignment horizontal="center"/>
    </xf>
    <xf numFmtId="180" fontId="35" fillId="0" borderId="0"/>
    <xf numFmtId="171" fontId="35" fillId="0" borderId="0"/>
    <xf numFmtId="180" fontId="35" fillId="0" borderId="0"/>
    <xf numFmtId="2" fontId="35" fillId="0" borderId="0"/>
    <xf numFmtId="10" fontId="35" fillId="0" borderId="0"/>
    <xf numFmtId="2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4" fontId="35" fillId="0" borderId="0"/>
    <xf numFmtId="196" fontId="18" fillId="2" borderId="0" applyFont="0" applyFill="0" applyBorder="0" applyAlignment="0" applyProtection="0"/>
    <xf numFmtId="197" fontId="1" fillId="0" borderId="3">
      <alignment horizontal="center"/>
      <protection locked="0"/>
    </xf>
    <xf numFmtId="0" fontId="36" fillId="0" borderId="11" applyNumberFormat="0" applyFont="0" applyBorder="0" applyAlignment="0">
      <alignment horizontal="left" vertical="center" wrapText="1" indent="1" shrinkToFit="1"/>
    </xf>
    <xf numFmtId="175" fontId="18" fillId="2" borderId="0" applyFont="0" applyFill="0" applyBorder="0" applyAlignment="0" applyProtection="0"/>
    <xf numFmtId="0" fontId="35" fillId="3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98" fontId="37" fillId="0" borderId="0"/>
    <xf numFmtId="199" fontId="1" fillId="0" borderId="0" applyProtection="0">
      <protection locked="0"/>
    </xf>
    <xf numFmtId="39" fontId="18" fillId="0" borderId="0" applyFont="0" applyFill="0" applyBorder="0" applyAlignment="0" applyProtection="0">
      <alignment horizontal="right"/>
    </xf>
    <xf numFmtId="200" fontId="38" fillId="0" borderId="0" applyFont="0" applyFill="0" applyBorder="0" applyAlignment="0" applyProtection="0">
      <protection locked="0"/>
    </xf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0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9" borderId="0" applyNumberFormat="0" applyBorder="0" applyAlignment="0" applyProtection="0"/>
    <xf numFmtId="201" fontId="40" fillId="0" borderId="0" applyFont="0" applyFill="0" applyBorder="0">
      <alignment horizontal="center"/>
    </xf>
    <xf numFmtId="37" fontId="41" fillId="0" borderId="0">
      <alignment horizontal="center"/>
    </xf>
    <xf numFmtId="0" fontId="42" fillId="0" borderId="0">
      <alignment horizontal="right"/>
    </xf>
    <xf numFmtId="185" fontId="43" fillId="0" borderId="0">
      <protection locked="0"/>
    </xf>
    <xf numFmtId="185" fontId="43" fillId="0" borderId="0">
      <protection locked="0"/>
    </xf>
    <xf numFmtId="185" fontId="44" fillId="0" borderId="0">
      <protection locked="0"/>
    </xf>
    <xf numFmtId="185" fontId="45" fillId="0" borderId="0">
      <protection locked="0"/>
    </xf>
    <xf numFmtId="185" fontId="45" fillId="0" borderId="0">
      <protection locked="0"/>
    </xf>
    <xf numFmtId="185" fontId="46" fillId="0" borderId="0">
      <protection locked="0"/>
    </xf>
    <xf numFmtId="0" fontId="3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19" borderId="0" applyNumberFormat="0" applyBorder="0" applyAlignment="0" applyProtection="0"/>
    <xf numFmtId="0" fontId="39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0" borderId="0" applyNumberFormat="0" applyBorder="0" applyAlignment="0" applyProtection="0"/>
    <xf numFmtId="0" fontId="39" fillId="35" borderId="0" applyNumberFormat="0" applyBorder="0" applyAlignment="0" applyProtection="0"/>
    <xf numFmtId="0" fontId="3" fillId="27" borderId="0" applyNumberFormat="0" applyBorder="0" applyAlignment="0" applyProtection="0"/>
    <xf numFmtId="0" fontId="3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>
      <protection locked="0"/>
    </xf>
    <xf numFmtId="185" fontId="48" fillId="0" borderId="0">
      <protection locked="0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4" fillId="0" borderId="0"/>
    <xf numFmtId="0" fontId="49" fillId="0" borderId="0"/>
    <xf numFmtId="0" fontId="50" fillId="38" borderId="0" applyNumberFormat="0" applyBorder="0" applyAlignment="0" applyProtection="0"/>
    <xf numFmtId="1" fontId="51" fillId="39" borderId="12" applyNumberFormat="0" applyBorder="0" applyAlignment="0">
      <alignment horizontal="center" vertical="top" wrapText="1"/>
      <protection hidden="1"/>
    </xf>
    <xf numFmtId="0" fontId="52" fillId="0" borderId="0" applyNumberFormat="0" applyFill="0" applyBorder="0" applyAlignment="0" applyProtection="0"/>
    <xf numFmtId="0" fontId="53" fillId="0" borderId="0"/>
    <xf numFmtId="0" fontId="54" fillId="40" borderId="13" applyNumberFormat="0" applyAlignment="0" applyProtection="0"/>
    <xf numFmtId="0" fontId="55" fillId="0" borderId="0" applyNumberFormat="0" applyFill="0" applyBorder="0" applyProtection="0">
      <alignment horizontal="centerContinuous"/>
    </xf>
    <xf numFmtId="1" fontId="56" fillId="0" borderId="0"/>
    <xf numFmtId="0" fontId="57" fillId="29" borderId="14" applyNumberFormat="0" applyAlignment="0" applyProtection="0"/>
    <xf numFmtId="206" fontId="1" fillId="0" borderId="15" applyFont="0" applyFill="0" applyBorder="0" applyProtection="0">
      <alignment horizontal="center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41" borderId="0"/>
    <xf numFmtId="180" fontId="60" fillId="0" borderId="0" applyBorder="0">
      <alignment horizontal="right"/>
    </xf>
    <xf numFmtId="180" fontId="60" fillId="0" borderId="16" applyAlignment="0">
      <alignment horizontal="right"/>
    </xf>
    <xf numFmtId="175" fontId="1" fillId="0" borderId="0" applyFill="0" applyBorder="0" applyAlignment="0" applyProtection="0"/>
    <xf numFmtId="207" fontId="61" fillId="0" borderId="0"/>
    <xf numFmtId="207" fontId="61" fillId="0" borderId="0"/>
    <xf numFmtId="207" fontId="61" fillId="0" borderId="0"/>
    <xf numFmtId="207" fontId="61" fillId="0" borderId="0"/>
    <xf numFmtId="207" fontId="61" fillId="0" borderId="0"/>
    <xf numFmtId="207" fontId="61" fillId="0" borderId="0"/>
    <xf numFmtId="207" fontId="61" fillId="0" borderId="0"/>
    <xf numFmtId="207" fontId="61" fillId="0" borderId="0"/>
    <xf numFmtId="20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209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2" fontId="1" fillId="0" borderId="0"/>
    <xf numFmtId="213" fontId="1" fillId="0" borderId="0" applyFont="0" applyFill="0" applyBorder="0" applyAlignment="0" applyProtection="0"/>
    <xf numFmtId="214" fontId="1" fillId="0" borderId="0"/>
    <xf numFmtId="4" fontId="19" fillId="0" borderId="0" applyFont="0" applyFill="0" applyBorder="0" applyAlignment="0" applyProtection="0"/>
    <xf numFmtId="3" fontId="2" fillId="0" borderId="0" applyFont="0" applyFill="0" applyBorder="0" applyAlignment="0" applyProtection="0"/>
    <xf numFmtId="215" fontId="63" fillId="0" borderId="17" applyBorder="0"/>
    <xf numFmtId="0" fontId="64" fillId="0" borderId="0"/>
    <xf numFmtId="0" fontId="7" fillId="0" borderId="0" applyNumberFormat="0" applyFont="0" applyFill="0" applyBorder="0" applyAlignment="0"/>
    <xf numFmtId="0" fontId="18" fillId="2" borderId="0" applyNumberFormat="0"/>
    <xf numFmtId="37" fontId="1" fillId="41" borderId="0" applyFont="0" applyBorder="0" applyAlignment="0" applyProtection="0"/>
    <xf numFmtId="216" fontId="18" fillId="41" borderId="0" applyFont="0" applyBorder="0" applyAlignment="0" applyProtection="0"/>
    <xf numFmtId="39" fontId="18" fillId="41" borderId="0" applyFont="0" applyBorder="0" applyAlignment="0" applyProtection="0"/>
    <xf numFmtId="217" fontId="18" fillId="41" borderId="0" applyFont="0" applyBorder="0" applyAlignment="0" applyProtection="0"/>
    <xf numFmtId="166" fontId="1" fillId="0" borderId="0" applyFill="0" applyBorder="0" applyAlignment="0" applyProtection="0"/>
    <xf numFmtId="218" fontId="62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9" fontId="65" fillId="0" borderId="18" applyBorder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37" fontId="66" fillId="0" borderId="19" applyFont="0" applyFill="0" applyBorder="0"/>
    <xf numFmtId="37" fontId="67" fillId="0" borderId="19" applyFont="0" applyFill="0" applyBorder="0">
      <protection locked="0"/>
    </xf>
    <xf numFmtId="37" fontId="68" fillId="42" borderId="1" applyFill="0" applyBorder="0" applyProtection="0"/>
    <xf numFmtId="37" fontId="67" fillId="0" borderId="19" applyFill="0" applyBorder="0">
      <protection locked="0"/>
    </xf>
    <xf numFmtId="222" fontId="61" fillId="0" borderId="0">
      <protection locked="0"/>
    </xf>
    <xf numFmtId="223" fontId="19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15" fontId="62" fillId="0" borderId="0" applyFont="0" applyFill="0" applyBorder="0" applyAlignment="0" applyProtection="0"/>
    <xf numFmtId="14" fontId="62" fillId="0" borderId="0" applyFont="0" applyFill="0" applyBorder="0" applyAlignment="0" applyProtection="0"/>
    <xf numFmtId="17" fontId="62" fillId="0" borderId="0" applyFont="0" applyFill="0" applyBorder="0" applyAlignment="0" applyProtection="0"/>
    <xf numFmtId="15" fontId="69" fillId="0" borderId="0" applyFont="0" applyFill="0" applyBorder="0" applyAlignment="0" applyProtection="0"/>
    <xf numFmtId="14" fontId="69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17" fontId="69" fillId="0" borderId="0" applyFont="0" applyFill="0" applyBorder="0" applyAlignment="0" applyProtection="0"/>
    <xf numFmtId="15" fontId="70" fillId="0" borderId="9" applyFont="0" applyFill="0" applyBorder="0" applyAlignment="0">
      <alignment horizontal="centerContinuous"/>
    </xf>
    <xf numFmtId="226" fontId="70" fillId="0" borderId="9" applyFont="0" applyFill="0" applyBorder="0" applyAlignment="0">
      <alignment horizontal="centerContinuous"/>
    </xf>
    <xf numFmtId="22" fontId="62" fillId="0" borderId="0" applyFont="0" applyFill="0" applyBorder="0" applyAlignment="0" applyProtection="0"/>
    <xf numFmtId="0" fontId="2" fillId="0" borderId="20" applyNumberFormat="0" applyFill="0" applyAlignment="0" applyProtection="0"/>
    <xf numFmtId="227" fontId="71" fillId="0" borderId="0"/>
    <xf numFmtId="228" fontId="1" fillId="0" borderId="0" applyFont="0" applyFill="0" applyBorder="0" applyAlignment="0" applyProtection="0">
      <alignment wrapText="1"/>
    </xf>
    <xf numFmtId="0" fontId="5" fillId="42" borderId="21" applyFont="0" applyFill="0" applyBorder="0" applyProtection="0">
      <alignment horizontal="right" vertical="center"/>
    </xf>
    <xf numFmtId="229" fontId="72" fillId="0" borderId="0" applyFont="0" applyFill="0" applyBorder="0" applyAlignment="0" applyProtection="0">
      <protection locked="0"/>
    </xf>
    <xf numFmtId="230" fontId="1" fillId="0" borderId="0" applyFont="0" applyFill="0" applyBorder="0" applyAlignment="0" applyProtection="0"/>
    <xf numFmtId="216" fontId="1" fillId="0" borderId="7" applyFont="0" applyFill="0" applyBorder="0" applyAlignment="0" applyProtection="0"/>
    <xf numFmtId="39" fontId="1" fillId="0" borderId="7" applyFont="0" applyFill="0" applyBorder="0" applyAlignment="0" applyProtection="0"/>
    <xf numFmtId="200" fontId="18" fillId="0" borderId="0" applyFont="0" applyBorder="0" applyAlignment="0" applyProtection="0"/>
    <xf numFmtId="0" fontId="73" fillId="43" borderId="0" applyNumberFormat="0" applyBorder="0" applyAlignment="0" applyProtection="0"/>
    <xf numFmtId="0" fontId="73" fillId="44" borderId="0" applyNumberFormat="0" applyBorder="0" applyAlignment="0" applyProtection="0"/>
    <xf numFmtId="0" fontId="73" fillId="45" borderId="0" applyNumberFormat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75" fillId="0" borderId="0">
      <protection locked="0"/>
    </xf>
    <xf numFmtId="167" fontId="75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24" fillId="0" borderId="0">
      <protection locked="0"/>
    </xf>
    <xf numFmtId="167" fontId="76" fillId="0" borderId="0">
      <protection locked="0"/>
    </xf>
    <xf numFmtId="167" fontId="76" fillId="0" borderId="0">
      <protection locked="0"/>
    </xf>
    <xf numFmtId="1" fontId="77" fillId="46" borderId="22" applyNumberFormat="0" applyBorder="0" applyAlignment="0">
      <alignment horizontal="centerContinuous" vertical="center"/>
      <protection locked="0"/>
    </xf>
    <xf numFmtId="2" fontId="1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31" borderId="0" applyNumberFormat="0" applyBorder="0" applyAlignment="0" applyProtection="0"/>
    <xf numFmtId="38" fontId="80" fillId="42" borderId="0" applyNumberFormat="0" applyBorder="0" applyAlignment="0" applyProtection="0"/>
    <xf numFmtId="0" fontId="81" fillId="0" borderId="23" applyNumberFormat="0" applyAlignment="0" applyProtection="0">
      <alignment horizontal="left" vertical="center"/>
    </xf>
    <xf numFmtId="0" fontId="81" fillId="0" borderId="8">
      <alignment horizontal="left" vertical="center"/>
    </xf>
    <xf numFmtId="0" fontId="82" fillId="39" borderId="0" applyNumberFormat="0" applyBorder="0" applyAlignment="0">
      <protection hidden="1"/>
    </xf>
    <xf numFmtId="0" fontId="83" fillId="0" borderId="24" applyNumberFormat="0" applyFill="0" applyAlignment="0" applyProtection="0"/>
    <xf numFmtId="0" fontId="84" fillId="0" borderId="25" applyNumberFormat="0" applyFill="0" applyAlignment="0" applyProtection="0"/>
    <xf numFmtId="0" fontId="85" fillId="0" borderId="26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185" fontId="43" fillId="0" borderId="0">
      <protection locked="0"/>
    </xf>
    <xf numFmtId="0" fontId="87" fillId="0" borderId="0"/>
    <xf numFmtId="185" fontId="88" fillId="0" borderId="0">
      <protection locked="0"/>
    </xf>
    <xf numFmtId="185" fontId="45" fillId="0" borderId="0">
      <protection locked="0"/>
    </xf>
    <xf numFmtId="0" fontId="2" fillId="0" borderId="0"/>
    <xf numFmtId="185" fontId="45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9" fillId="36" borderId="13" applyNumberFormat="0" applyAlignment="0" applyProtection="0"/>
    <xf numFmtId="10" fontId="80" fillId="47" borderId="1" applyNumberFormat="0" applyBorder="0" applyAlignment="0" applyProtection="0"/>
    <xf numFmtId="0" fontId="89" fillId="9" borderId="13" applyNumberFormat="0" applyAlignment="0" applyProtection="0"/>
    <xf numFmtId="232" fontId="90" fillId="10" borderId="0" applyNumberFormat="0" applyFont="0" applyBorder="0" applyAlignment="0" applyProtection="0">
      <alignment horizontal="left"/>
    </xf>
    <xf numFmtId="185" fontId="48" fillId="0" borderId="0">
      <protection locked="0"/>
    </xf>
    <xf numFmtId="0" fontId="91" fillId="0" borderId="27" applyNumberFormat="0" applyFill="0" applyAlignment="0" applyProtection="0"/>
    <xf numFmtId="210" fontId="1" fillId="0" borderId="0" applyFont="0" applyFill="0" applyBorder="0" applyAlignment="0" applyProtection="0"/>
    <xf numFmtId="233" fontId="1" fillId="0" borderId="0" applyFont="0" applyFill="0" applyBorder="0" applyAlignment="0" applyProtection="0"/>
    <xf numFmtId="234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236" fontId="1" fillId="0" borderId="0" applyFont="0" applyFill="0" applyBorder="0" applyAlignment="0" applyProtection="0"/>
    <xf numFmtId="237" fontId="1" fillId="0" borderId="0" applyFont="0" applyFill="0" applyBorder="0" applyAlignment="0" applyProtection="0"/>
    <xf numFmtId="0" fontId="92" fillId="0" borderId="0">
      <alignment horizontal="center" vertical="center"/>
    </xf>
    <xf numFmtId="238" fontId="80" fillId="47" borderId="0">
      <alignment horizontal="center"/>
    </xf>
    <xf numFmtId="175" fontId="93" fillId="0" borderId="0" applyFill="0" applyBorder="0"/>
    <xf numFmtId="239" fontId="94" fillId="0" borderId="0" applyFill="0" applyBorder="0" applyAlignment="0"/>
    <xf numFmtId="0" fontId="95" fillId="48" borderId="0" applyNumberFormat="0" applyBorder="0" applyAlignment="0" applyProtection="0"/>
    <xf numFmtId="0" fontId="35" fillId="0" borderId="2"/>
    <xf numFmtId="0" fontId="1" fillId="0" borderId="0" applyNumberFormat="0" applyFill="0" applyBorder="0" applyAlignment="0" applyProtection="0"/>
    <xf numFmtId="0" fontId="93" fillId="0" borderId="0"/>
    <xf numFmtId="0" fontId="41" fillId="0" borderId="0"/>
    <xf numFmtId="16" fontId="96" fillId="0" borderId="4" applyNumberFormat="0" applyBorder="0" applyAlignment="0">
      <alignment horizontal="center"/>
    </xf>
    <xf numFmtId="0" fontId="97" fillId="0" borderId="28" applyBorder="0">
      <alignment horizontal="center"/>
    </xf>
    <xf numFmtId="240" fontId="98" fillId="0" borderId="0"/>
    <xf numFmtId="0" fontId="18" fillId="0" borderId="0"/>
    <xf numFmtId="0" fontId="3" fillId="27" borderId="29" applyNumberFormat="0" applyFont="0" applyAlignment="0" applyProtection="0"/>
    <xf numFmtId="241" fontId="1" fillId="0" borderId="0" applyFont="0" applyBorder="0" applyAlignment="0">
      <protection hidden="1"/>
    </xf>
    <xf numFmtId="242" fontId="18" fillId="0" borderId="0" applyFont="0" applyBorder="0" applyAlignment="0" applyProtection="0">
      <alignment horizontal="center"/>
    </xf>
    <xf numFmtId="243" fontId="2" fillId="0" borderId="0" applyFont="0" applyFill="0" applyBorder="0" applyAlignment="0" applyProtection="0"/>
    <xf numFmtId="244" fontId="2" fillId="0" borderId="0" applyFont="0" applyFill="0" applyBorder="0" applyAlignment="0" applyProtection="0"/>
    <xf numFmtId="9" fontId="99" fillId="0" borderId="0" applyFont="0" applyFill="0" applyBorder="0" applyAlignment="0" applyProtection="0"/>
    <xf numFmtId="243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244" fontId="2" fillId="0" borderId="0" applyFont="0" applyFill="0" applyBorder="0" applyAlignment="0" applyProtection="0"/>
    <xf numFmtId="24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185" fontId="43" fillId="0" borderId="0">
      <protection locked="0"/>
    </xf>
    <xf numFmtId="185" fontId="45" fillId="0" borderId="0">
      <protection locked="0"/>
    </xf>
    <xf numFmtId="185" fontId="43" fillId="0" borderId="0">
      <protection locked="0"/>
    </xf>
    <xf numFmtId="185" fontId="45" fillId="0" borderId="0">
      <protection locked="0"/>
    </xf>
    <xf numFmtId="185" fontId="44" fillId="0" borderId="0">
      <protection locked="0"/>
    </xf>
    <xf numFmtId="185" fontId="46" fillId="0" borderId="0">
      <protection locked="0"/>
    </xf>
    <xf numFmtId="168" fontId="100" fillId="0" borderId="1">
      <alignment horizontal="right" vertical="center" wrapText="1"/>
    </xf>
    <xf numFmtId="0" fontId="101" fillId="0" borderId="0">
      <alignment horizontal="left"/>
    </xf>
    <xf numFmtId="0" fontId="102" fillId="40" borderId="30" applyNumberFormat="0" applyAlignment="0" applyProtection="0"/>
    <xf numFmtId="247" fontId="61" fillId="49" borderId="31"/>
    <xf numFmtId="10" fontId="1" fillId="0" borderId="0" applyFill="0" applyBorder="0" applyAlignment="0" applyProtection="0"/>
    <xf numFmtId="9" fontId="62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ill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2" fontId="1" fillId="0" borderId="0"/>
    <xf numFmtId="1" fontId="104" fillId="42" borderId="0">
      <alignment horizontal="center"/>
    </xf>
    <xf numFmtId="0" fontId="105" fillId="0" borderId="0" applyNumberFormat="0" applyFill="0" applyBorder="0" applyAlignment="0" applyProtection="0"/>
    <xf numFmtId="0" fontId="106" fillId="50" borderId="0">
      <alignment horizontal="left"/>
    </xf>
    <xf numFmtId="0" fontId="107" fillId="0" borderId="0" applyNumberFormat="0" applyBorder="0" applyAlignment="0"/>
    <xf numFmtId="0" fontId="2" fillId="0" borderId="0"/>
    <xf numFmtId="0" fontId="2" fillId="0" borderId="0" applyNumberFormat="0" applyFill="0" applyBorder="0" applyAlignment="0" applyProtection="0"/>
    <xf numFmtId="0" fontId="66" fillId="10" borderId="0">
      <alignment horizontal="left" vertical="top"/>
    </xf>
    <xf numFmtId="0" fontId="10" fillId="10" borderId="0">
      <alignment horizontal="center" vertical="center"/>
    </xf>
    <xf numFmtId="0" fontId="108" fillId="10" borderId="0">
      <alignment horizontal="right" vertical="center"/>
    </xf>
    <xf numFmtId="0" fontId="108" fillId="51" borderId="0">
      <alignment horizontal="right" vertical="center"/>
    </xf>
    <xf numFmtId="0" fontId="109" fillId="10" borderId="0">
      <alignment horizontal="center" vertical="top"/>
    </xf>
    <xf numFmtId="0" fontId="109" fillId="10" borderId="0">
      <alignment horizontal="center" vertical="top"/>
    </xf>
    <xf numFmtId="0" fontId="109" fillId="10" borderId="0">
      <alignment horizontal="center" vertical="top"/>
    </xf>
    <xf numFmtId="0" fontId="109" fillId="10" borderId="0">
      <alignment horizontal="left" vertical="top"/>
    </xf>
    <xf numFmtId="0" fontId="109" fillId="10" borderId="0">
      <alignment horizontal="right" vertical="center"/>
    </xf>
    <xf numFmtId="0" fontId="109" fillId="10" borderId="0">
      <alignment horizontal="right" vertical="center"/>
    </xf>
    <xf numFmtId="0" fontId="108" fillId="10" borderId="0">
      <alignment horizontal="left" vertical="center"/>
    </xf>
    <xf numFmtId="0" fontId="108" fillId="10" borderId="0">
      <alignment horizontal="right" vertical="center"/>
    </xf>
    <xf numFmtId="4" fontId="72" fillId="52" borderId="30" applyNumberFormat="0" applyProtection="0">
      <alignment vertical="center"/>
    </xf>
    <xf numFmtId="4" fontId="110" fillId="52" borderId="30" applyNumberFormat="0" applyProtection="0">
      <alignment vertical="center"/>
    </xf>
    <xf numFmtId="4" fontId="72" fillId="52" borderId="30" applyNumberFormat="0" applyProtection="0">
      <alignment horizontal="left" vertical="center" indent="1"/>
    </xf>
    <xf numFmtId="4" fontId="72" fillId="52" borderId="30" applyNumberFormat="0" applyProtection="0">
      <alignment horizontal="left" vertical="center" indent="1"/>
    </xf>
    <xf numFmtId="0" fontId="111" fillId="53" borderId="32" applyNumberFormat="0" applyProtection="0">
      <alignment horizontal="left" vertical="center" indent="2"/>
    </xf>
    <xf numFmtId="4" fontId="72" fillId="54" borderId="30" applyNumberFormat="0" applyProtection="0">
      <alignment horizontal="right" vertical="center"/>
    </xf>
    <xf numFmtId="4" fontId="72" fillId="55" borderId="30" applyNumberFormat="0" applyProtection="0">
      <alignment horizontal="right" vertical="center"/>
    </xf>
    <xf numFmtId="4" fontId="72" fillId="56" borderId="30" applyNumberFormat="0" applyProtection="0">
      <alignment horizontal="right" vertical="center"/>
    </xf>
    <xf numFmtId="4" fontId="72" fillId="57" borderId="30" applyNumberFormat="0" applyProtection="0">
      <alignment horizontal="right" vertical="center"/>
    </xf>
    <xf numFmtId="4" fontId="72" fillId="58" borderId="30" applyNumberFormat="0" applyProtection="0">
      <alignment horizontal="right" vertical="center"/>
    </xf>
    <xf numFmtId="4" fontId="72" fillId="59" borderId="30" applyNumberFormat="0" applyProtection="0">
      <alignment horizontal="right" vertical="center"/>
    </xf>
    <xf numFmtId="4" fontId="72" fillId="60" borderId="30" applyNumberFormat="0" applyProtection="0">
      <alignment horizontal="right" vertical="center"/>
    </xf>
    <xf numFmtId="4" fontId="72" fillId="61" borderId="30" applyNumberFormat="0" applyProtection="0">
      <alignment horizontal="right" vertical="center"/>
    </xf>
    <xf numFmtId="4" fontId="72" fillId="62" borderId="30" applyNumberFormat="0" applyProtection="0">
      <alignment horizontal="right" vertical="center"/>
    </xf>
    <xf numFmtId="4" fontId="112" fillId="63" borderId="32" applyNumberFormat="0" applyProtection="0">
      <alignment horizontal="left" vertical="center" indent="1"/>
    </xf>
    <xf numFmtId="4" fontId="72" fillId="6" borderId="32" applyNumberFormat="0" applyProtection="0">
      <alignment horizontal="left" vertical="center" indent="1"/>
    </xf>
    <xf numFmtId="4" fontId="113" fillId="64" borderId="0" applyNumberFormat="0" applyProtection="0">
      <alignment horizontal="left" vertical="center" indent="1"/>
    </xf>
    <xf numFmtId="0" fontId="114" fillId="53" borderId="32" applyNumberFormat="0" applyProtection="0">
      <alignment horizontal="left" vertical="center" indent="1"/>
    </xf>
    <xf numFmtId="4" fontId="66" fillId="65" borderId="32" applyNumberFormat="0" applyProtection="0">
      <alignment horizontal="left" vertical="center" indent="1"/>
    </xf>
    <xf numFmtId="4" fontId="115" fillId="53" borderId="32" applyNumberFormat="0" applyProtection="0">
      <alignment horizontal="left" vertical="center" indent="2"/>
    </xf>
    <xf numFmtId="0" fontId="1" fillId="48" borderId="32" applyNumberFormat="0" applyProtection="0">
      <alignment horizontal="left" vertical="center" indent="1"/>
    </xf>
    <xf numFmtId="0" fontId="1" fillId="66" borderId="30" applyNumberFormat="0" applyProtection="0">
      <alignment horizontal="left" vertical="center" indent="1"/>
    </xf>
    <xf numFmtId="0" fontId="1" fillId="16" borderId="30" applyNumberFormat="0" applyProtection="0">
      <alignment horizontal="left" vertical="center" indent="1"/>
    </xf>
    <xf numFmtId="0" fontId="1" fillId="67" borderId="30" applyNumberFormat="0" applyProtection="0">
      <alignment horizontal="left" vertical="center" indent="1"/>
    </xf>
    <xf numFmtId="0" fontId="1" fillId="42" borderId="30" applyNumberFormat="0" applyProtection="0">
      <alignment horizontal="left" vertical="center" indent="1"/>
    </xf>
    <xf numFmtId="0" fontId="1" fillId="42" borderId="30" applyNumberFormat="0" applyProtection="0">
      <alignment horizontal="left" vertical="center" indent="1"/>
    </xf>
    <xf numFmtId="0" fontId="1" fillId="68" borderId="30" applyNumberFormat="0" applyProtection="0">
      <alignment horizontal="left" vertical="center" indent="1"/>
    </xf>
    <xf numFmtId="0" fontId="1" fillId="68" borderId="30" applyNumberFormat="0" applyProtection="0">
      <alignment horizontal="left" vertical="center" indent="1"/>
    </xf>
    <xf numFmtId="0" fontId="1" fillId="0" borderId="0"/>
    <xf numFmtId="4" fontId="72" fillId="47" borderId="30" applyNumberFormat="0" applyProtection="0">
      <alignment vertical="center"/>
    </xf>
    <xf numFmtId="4" fontId="110" fillId="47" borderId="30" applyNumberFormat="0" applyProtection="0">
      <alignment vertical="center"/>
    </xf>
    <xf numFmtId="4" fontId="72" fillId="47" borderId="30" applyNumberFormat="0" applyProtection="0">
      <alignment horizontal="left" vertical="center" indent="1"/>
    </xf>
    <xf numFmtId="4" fontId="72" fillId="47" borderId="30" applyNumberFormat="0" applyProtection="0">
      <alignment horizontal="left" vertical="center" indent="1"/>
    </xf>
    <xf numFmtId="4" fontId="72" fillId="0" borderId="32" applyNumberFormat="0" applyProtection="0">
      <alignment horizontal="right" vertical="center"/>
    </xf>
    <xf numFmtId="4" fontId="103" fillId="65" borderId="33" applyNumberFormat="0" applyProtection="0">
      <alignment horizontal="right" vertical="center"/>
    </xf>
    <xf numFmtId="0" fontId="1" fillId="9" borderId="32" applyNumberFormat="0" applyProtection="0">
      <alignment horizontal="left" vertical="center" indent="1"/>
    </xf>
    <xf numFmtId="0" fontId="115" fillId="53" borderId="32" applyNumberFormat="0" applyProtection="0">
      <alignment horizontal="left" vertical="center" indent="1"/>
    </xf>
    <xf numFmtId="0" fontId="116" fillId="0" borderId="0"/>
    <xf numFmtId="4" fontId="117" fillId="46" borderId="30" applyNumberFormat="0" applyProtection="0">
      <alignment horizontal="right" vertical="center"/>
    </xf>
    <xf numFmtId="0" fontId="1" fillId="11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" fillId="0" borderId="0" applyNumberFormat="0" applyFont="0" applyFill="0" applyBorder="0" applyAlignment="0" applyProtection="0"/>
    <xf numFmtId="0" fontId="1" fillId="16" borderId="0" applyNumberFormat="0" applyFont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Border="0" applyAlignment="0" applyProtection="0"/>
    <xf numFmtId="0" fontId="118" fillId="69" borderId="0"/>
    <xf numFmtId="49" fontId="119" fillId="69" borderId="34"/>
    <xf numFmtId="49" fontId="119" fillId="69" borderId="0"/>
    <xf numFmtId="0" fontId="118" fillId="51" borderId="34">
      <protection locked="0"/>
    </xf>
    <xf numFmtId="0" fontId="118" fillId="69" borderId="35"/>
    <xf numFmtId="0" fontId="12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horizontal="center"/>
    </xf>
    <xf numFmtId="0" fontId="69" fillId="0" borderId="0" applyFont="0" applyFill="0" applyBorder="0" applyAlignment="0" applyProtection="0"/>
    <xf numFmtId="0" fontId="121" fillId="0" borderId="0" applyProtection="0">
      <alignment vertical="center"/>
    </xf>
    <xf numFmtId="0" fontId="122" fillId="0" borderId="0" applyProtection="0">
      <alignment vertical="center"/>
    </xf>
    <xf numFmtId="0" fontId="123" fillId="0" borderId="0"/>
    <xf numFmtId="0" fontId="35" fillId="0" borderId="0"/>
    <xf numFmtId="0" fontId="21" fillId="0" borderId="0">
      <alignment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Protection="0">
      <alignment horizontal="center"/>
    </xf>
    <xf numFmtId="0" fontId="126" fillId="0" borderId="0" applyNumberFormat="0" applyFill="0" applyBorder="0" applyProtection="0">
      <alignment horizontal="center"/>
    </xf>
    <xf numFmtId="0" fontId="126" fillId="70" borderId="0" applyNumberFormat="0" applyBorder="0" applyAlignment="0" applyProtection="0"/>
    <xf numFmtId="250" fontId="1" fillId="0" borderId="0" applyFill="0" applyBorder="0" applyAlignment="0" applyProtection="0">
      <alignment wrapText="1"/>
    </xf>
    <xf numFmtId="4" fontId="127" fillId="0" borderId="0" applyFill="0" applyBorder="0" applyAlignment="0" applyProtection="0"/>
    <xf numFmtId="0" fontId="128" fillId="71" borderId="0" applyNumberFormat="0" applyBorder="0" applyAlignment="0" applyProtection="0"/>
    <xf numFmtId="4" fontId="129" fillId="0" borderId="0" applyFill="0" applyBorder="0" applyAlignment="0" applyProtection="0"/>
    <xf numFmtId="0" fontId="130" fillId="0" borderId="0" applyNumberFormat="0" applyFill="0" applyBorder="0" applyAlignment="0" applyProtection="0"/>
    <xf numFmtId="0" fontId="126" fillId="56" borderId="0" applyNumberFormat="0" applyBorder="0" applyAlignment="0" applyProtection="0"/>
    <xf numFmtId="0" fontId="131" fillId="0" borderId="0" applyNumberFormat="0" applyFill="0" applyBorder="0">
      <alignment horizontal="center" wrapText="1"/>
    </xf>
    <xf numFmtId="0" fontId="131" fillId="0" borderId="0" applyNumberFormat="0" applyFill="0" applyBorder="0">
      <alignment horizontal="center" wrapText="1"/>
    </xf>
    <xf numFmtId="0" fontId="132" fillId="51" borderId="0" applyNumberFormat="0" applyProtection="0">
      <alignment horizontal="center" vertical="center"/>
    </xf>
    <xf numFmtId="4" fontId="66" fillId="51" borderId="0" applyProtection="0">
      <alignment horizontal="center" vertical="center"/>
    </xf>
    <xf numFmtId="0" fontId="133" fillId="51" borderId="0" applyNumberFormat="0" applyProtection="0">
      <alignment horizontal="center" vertical="center"/>
    </xf>
    <xf numFmtId="4" fontId="134" fillId="51" borderId="0" applyProtection="0">
      <alignment horizontal="center" vertical="center"/>
    </xf>
    <xf numFmtId="0" fontId="135" fillId="72" borderId="0" applyNumberFormat="0" applyProtection="0">
      <alignment horizontal="center" vertical="center"/>
    </xf>
    <xf numFmtId="4" fontId="115" fillId="72" borderId="0" applyProtection="0">
      <alignment horizontal="center" vertical="center"/>
    </xf>
    <xf numFmtId="0" fontId="124" fillId="51" borderId="0" applyNumberFormat="0" applyProtection="0">
      <alignment horizontal="center" vertical="center"/>
    </xf>
    <xf numFmtId="4" fontId="136" fillId="51" borderId="0" applyProtection="0">
      <alignment horizontal="center" vertical="center"/>
    </xf>
    <xf numFmtId="0" fontId="137" fillId="73" borderId="0" applyNumberFormat="0" applyProtection="0">
      <alignment horizontal="center" vertical="center"/>
    </xf>
    <xf numFmtId="4" fontId="138" fillId="73" borderId="0" applyProtection="0">
      <alignment horizontal="center" vertical="center"/>
    </xf>
    <xf numFmtId="0" fontId="139" fillId="51" borderId="0" applyNumberFormat="0" applyProtection="0">
      <alignment horizontal="center" vertical="center" wrapText="1"/>
    </xf>
    <xf numFmtId="0" fontId="140" fillId="51" borderId="0" applyNumberFormat="0" applyProtection="0">
      <alignment horizontal="center" vertical="center" wrapText="1"/>
    </xf>
    <xf numFmtId="0" fontId="111" fillId="72" borderId="0" applyNumberFormat="0" applyProtection="0">
      <alignment horizontal="center" vertical="center" wrapText="1"/>
    </xf>
    <xf numFmtId="0" fontId="141" fillId="51" borderId="0" applyNumberFormat="0" applyProtection="0">
      <alignment horizontal="center" vertical="center" wrapText="1"/>
    </xf>
    <xf numFmtId="0" fontId="139" fillId="51" borderId="0" applyNumberFormat="0" applyProtection="0">
      <alignment horizontal="center" vertical="center" wrapText="1"/>
    </xf>
    <xf numFmtId="0" fontId="142" fillId="73" borderId="0" applyNumberFormat="0" applyProtection="0">
      <alignment horizontal="center" vertical="center" wrapText="1"/>
    </xf>
    <xf numFmtId="0" fontId="140" fillId="51" borderId="0" applyNumberFormat="0" applyProtection="0">
      <alignment horizontal="center" vertical="center" wrapText="1"/>
    </xf>
    <xf numFmtId="0" fontId="139" fillId="56" borderId="0" applyNumberFormat="0" applyProtection="0">
      <alignment horizontal="center" vertical="center" wrapText="1"/>
    </xf>
    <xf numFmtId="0" fontId="111" fillId="72" borderId="0" applyNumberFormat="0" applyProtection="0">
      <alignment horizontal="center" vertical="center" wrapText="1"/>
    </xf>
    <xf numFmtId="4" fontId="143" fillId="72" borderId="0" applyProtection="0">
      <alignment horizontal="center" vertical="top" wrapText="1"/>
    </xf>
    <xf numFmtId="0" fontId="141" fillId="51" borderId="0" applyNumberFormat="0" applyProtection="0">
      <alignment horizontal="center" vertical="center" wrapText="1"/>
    </xf>
    <xf numFmtId="4" fontId="144" fillId="51" borderId="0" applyProtection="0">
      <alignment horizontal="center" vertical="top" wrapText="1"/>
    </xf>
    <xf numFmtId="0" fontId="142" fillId="73" borderId="0" applyNumberFormat="0" applyProtection="0">
      <alignment horizontal="center" vertical="center" wrapText="1"/>
    </xf>
    <xf numFmtId="4" fontId="145" fillId="73" borderId="0" applyProtection="0">
      <alignment horizontal="center" vertical="top" wrapText="1"/>
    </xf>
    <xf numFmtId="0" fontId="139" fillId="56" borderId="0" applyNumberFormat="0" applyProtection="0">
      <alignment horizontal="center" vertical="center" wrapText="1"/>
    </xf>
    <xf numFmtId="4" fontId="146" fillId="56" borderId="0" applyProtection="0">
      <alignment horizontal="center" vertical="top" wrapText="1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17" fontId="124" fillId="51" borderId="0" applyProtection="0">
      <alignment horizontal="center" vertical="center"/>
    </xf>
    <xf numFmtId="240" fontId="147" fillId="51" borderId="0">
      <alignment horizontal="left"/>
    </xf>
    <xf numFmtId="251" fontId="1" fillId="0" borderId="0" applyFont="0" applyFill="0" applyAlignment="0" applyProtection="0"/>
    <xf numFmtId="252" fontId="1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2" fontId="148" fillId="0" borderId="0" applyFill="0" applyBorder="0"/>
    <xf numFmtId="20" fontId="62" fillId="0" borderId="0" applyFont="0" applyFill="0" applyBorder="0" applyAlignment="0" applyProtection="0"/>
    <xf numFmtId="21" fontId="149" fillId="0" borderId="0" applyFont="0" applyFill="0" applyBorder="0" applyAlignment="0" applyProtection="0"/>
    <xf numFmtId="18" fontId="62" fillId="0" borderId="0" applyFont="0" applyFill="0" applyBorder="0" applyAlignment="0" applyProtection="0"/>
    <xf numFmtId="19" fontId="62" fillId="0" borderId="0" applyFont="0" applyFill="0" applyBorder="0" applyAlignment="0" applyProtection="0"/>
    <xf numFmtId="12" fontId="2" fillId="0" borderId="0" applyFill="0" applyBorder="0"/>
    <xf numFmtId="12" fontId="148" fillId="0" borderId="0"/>
    <xf numFmtId="12" fontId="150" fillId="0" borderId="36" applyBorder="0" applyAlignment="0">
      <alignment horizontal="center"/>
    </xf>
    <xf numFmtId="0" fontId="151" fillId="0" borderId="0" applyNumberFormat="0" applyFill="0" applyBorder="0" applyAlignment="0" applyProtection="0"/>
    <xf numFmtId="1" fontId="152" fillId="0" borderId="37"/>
    <xf numFmtId="180" fontId="153" fillId="0" borderId="0"/>
    <xf numFmtId="0" fontId="73" fillId="0" borderId="38" applyNumberFormat="0" applyFill="0" applyAlignment="0" applyProtection="0"/>
    <xf numFmtId="180" fontId="60" fillId="0" borderId="39"/>
    <xf numFmtId="2" fontId="154" fillId="74" borderId="0" applyBorder="0">
      <protection locked="0"/>
    </xf>
    <xf numFmtId="257" fontId="104" fillId="42" borderId="12" applyBorder="0">
      <alignment horizontal="right" vertical="center"/>
      <protection locked="0"/>
    </xf>
    <xf numFmtId="258" fontId="4" fillId="0" borderId="0" applyNumberFormat="0"/>
    <xf numFmtId="259" fontId="155" fillId="0" borderId="0"/>
    <xf numFmtId="259" fontId="156" fillId="0" borderId="0"/>
    <xf numFmtId="0" fontId="157" fillId="0" borderId="0" applyNumberFormat="0" applyFill="0" applyBorder="0" applyAlignment="0" applyProtection="0"/>
    <xf numFmtId="260" fontId="1" fillId="0" borderId="0" applyFont="0" applyFill="0" applyBorder="0" applyAlignment="0" applyProtection="0"/>
    <xf numFmtId="261" fontId="158" fillId="0" borderId="0" applyFont="0" applyFill="0" applyBorder="0" applyAlignment="0" applyProtection="0"/>
    <xf numFmtId="1" fontId="104" fillId="42" borderId="0">
      <alignment horizontal="center"/>
    </xf>
    <xf numFmtId="262" fontId="70" fillId="0" borderId="9" applyFont="0" applyFill="0" applyBorder="0" applyAlignment="0">
      <alignment horizontal="centerContinuous"/>
    </xf>
    <xf numFmtId="263" fontId="159" fillId="0" borderId="9" applyFont="0" applyFill="0" applyBorder="0" applyAlignment="0">
      <alignment horizontal="centerContinuous"/>
    </xf>
    <xf numFmtId="1" fontId="37" fillId="0" borderId="0">
      <alignment horizontal="center"/>
    </xf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75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5" fillId="0" borderId="0"/>
    <xf numFmtId="0" fontId="89" fillId="9" borderId="13" applyNumberFormat="0" applyAlignment="0" applyProtection="0"/>
    <xf numFmtId="0" fontId="89" fillId="9" borderId="13" applyNumberFormat="0" applyAlignment="0" applyProtection="0"/>
    <xf numFmtId="0" fontId="89" fillId="9" borderId="13" applyNumberFormat="0" applyAlignment="0" applyProtection="0"/>
    <xf numFmtId="0" fontId="89" fillId="9" borderId="13" applyNumberFormat="0" applyAlignment="0" applyProtection="0"/>
    <xf numFmtId="0" fontId="89" fillId="9" borderId="13" applyNumberFormat="0" applyAlignment="0" applyProtection="0"/>
    <xf numFmtId="0" fontId="89" fillId="9" borderId="13" applyNumberFormat="0" applyAlignment="0" applyProtection="0"/>
    <xf numFmtId="0" fontId="102" fillId="16" borderId="30" applyNumberFormat="0" applyAlignment="0" applyProtection="0"/>
    <xf numFmtId="0" fontId="102" fillId="16" borderId="30" applyNumberFormat="0" applyAlignment="0" applyProtection="0"/>
    <xf numFmtId="0" fontId="102" fillId="16" borderId="30" applyNumberFormat="0" applyAlignment="0" applyProtection="0"/>
    <xf numFmtId="0" fontId="102" fillId="16" borderId="30" applyNumberFormat="0" applyAlignment="0" applyProtection="0"/>
    <xf numFmtId="0" fontId="102" fillId="16" borderId="30" applyNumberFormat="0" applyAlignment="0" applyProtection="0"/>
    <xf numFmtId="0" fontId="102" fillId="10" borderId="30" applyNumberFormat="0" applyAlignment="0" applyProtection="0"/>
    <xf numFmtId="0" fontId="160" fillId="16" borderId="13" applyNumberFormat="0" applyAlignment="0" applyProtection="0"/>
    <xf numFmtId="0" fontId="160" fillId="16" borderId="13" applyNumberFormat="0" applyAlignment="0" applyProtection="0"/>
    <xf numFmtId="0" fontId="160" fillId="16" borderId="13" applyNumberFormat="0" applyAlignment="0" applyProtection="0"/>
    <xf numFmtId="0" fontId="160" fillId="16" borderId="13" applyNumberFormat="0" applyAlignment="0" applyProtection="0"/>
    <xf numFmtId="0" fontId="160" fillId="16" borderId="13" applyNumberFormat="0" applyAlignment="0" applyProtection="0"/>
    <xf numFmtId="0" fontId="160" fillId="10" borderId="13" applyNumberFormat="0" applyAlignment="0" applyProtection="0"/>
    <xf numFmtId="0" fontId="161" fillId="0" borderId="0" applyNumberFormat="0" applyFill="0" applyBorder="0" applyAlignment="0" applyProtection="0">
      <alignment vertical="top"/>
      <protection locked="0"/>
    </xf>
    <xf numFmtId="0" fontId="162" fillId="0" borderId="0" applyFont="0" applyFill="0" applyBorder="0" applyAlignment="0" applyProtection="0"/>
    <xf numFmtId="264" fontId="163" fillId="42" borderId="0" applyFont="0" applyFill="0" applyBorder="0" applyAlignment="0" applyProtection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265" fontId="1" fillId="0" borderId="0" applyFont="0" applyFill="0" applyBorder="0" applyAlignment="0" applyProtection="0"/>
    <xf numFmtId="266" fontId="1" fillId="0" borderId="0" applyFont="0" applyFill="0" applyBorder="0" applyAlignment="0" applyProtection="0"/>
    <xf numFmtId="26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87" fillId="0" borderId="0">
      <alignment horizontal="center"/>
    </xf>
    <xf numFmtId="3" fontId="164" fillId="0" borderId="3" applyBorder="0">
      <alignment horizontal="left" vertical="center" wrapText="1"/>
    </xf>
    <xf numFmtId="3" fontId="165" fillId="0" borderId="1" applyBorder="0">
      <alignment horizontal="left" vertical="center" wrapText="1" indent="3"/>
    </xf>
    <xf numFmtId="247" fontId="2" fillId="0" borderId="1" applyNumberFormat="0" applyBorder="0" applyAlignment="0">
      <alignment horizontal="centerContinuous" vertical="center" wrapText="1"/>
    </xf>
    <xf numFmtId="174" fontId="166" fillId="0" borderId="40">
      <alignment horizontal="center" vertical="center" wrapText="1"/>
    </xf>
    <xf numFmtId="0" fontId="167" fillId="0" borderId="41" applyNumberFormat="0" applyFill="0" applyAlignment="0" applyProtection="0"/>
    <xf numFmtId="0" fontId="167" fillId="0" borderId="41" applyNumberFormat="0" applyFill="0" applyAlignment="0" applyProtection="0"/>
    <xf numFmtId="0" fontId="167" fillId="0" borderId="41" applyNumberFormat="0" applyFill="0" applyAlignment="0" applyProtection="0"/>
    <xf numFmtId="0" fontId="167" fillId="0" borderId="41" applyNumberFormat="0" applyFill="0" applyAlignment="0" applyProtection="0"/>
    <xf numFmtId="0" fontId="83" fillId="0" borderId="42" applyNumberFormat="0" applyFill="0" applyAlignment="0" applyProtection="0"/>
    <xf numFmtId="0" fontId="168" fillId="0" borderId="25" applyNumberFormat="0" applyFill="0" applyAlignment="0" applyProtection="0"/>
    <xf numFmtId="0" fontId="168" fillId="0" borderId="25" applyNumberFormat="0" applyFill="0" applyAlignment="0" applyProtection="0"/>
    <xf numFmtId="0" fontId="168" fillId="0" borderId="25" applyNumberFormat="0" applyFill="0" applyAlignment="0" applyProtection="0"/>
    <xf numFmtId="0" fontId="168" fillId="0" borderId="25" applyNumberFormat="0" applyFill="0" applyAlignment="0" applyProtection="0"/>
    <xf numFmtId="0" fontId="168" fillId="0" borderId="25" applyNumberFormat="0" applyFill="0" applyAlignment="0" applyProtection="0"/>
    <xf numFmtId="0" fontId="84" fillId="0" borderId="25" applyNumberFormat="0" applyFill="0" applyAlignment="0" applyProtection="0"/>
    <xf numFmtId="0" fontId="169" fillId="0" borderId="43" applyNumberFormat="0" applyFill="0" applyAlignment="0" applyProtection="0"/>
    <xf numFmtId="0" fontId="169" fillId="0" borderId="43" applyNumberFormat="0" applyFill="0" applyAlignment="0" applyProtection="0"/>
    <xf numFmtId="0" fontId="169" fillId="0" borderId="43" applyNumberFormat="0" applyFill="0" applyAlignment="0" applyProtection="0"/>
    <xf numFmtId="0" fontId="169" fillId="0" borderId="43" applyNumberFormat="0" applyFill="0" applyAlignment="0" applyProtection="0"/>
    <xf numFmtId="0" fontId="85" fillId="0" borderId="44" applyNumberFormat="0" applyFill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70" fillId="0" borderId="0"/>
    <xf numFmtId="3" fontId="171" fillId="76" borderId="45">
      <alignment horizontal="left"/>
    </xf>
    <xf numFmtId="3" fontId="172" fillId="76" borderId="45">
      <alignment horizontal="left"/>
    </xf>
    <xf numFmtId="0" fontId="173" fillId="0" borderId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73" fillId="0" borderId="47" applyNumberFormat="0" applyFill="0" applyAlignment="0" applyProtection="0"/>
    <xf numFmtId="0" fontId="162" fillId="0" borderId="10" applyNumberFormat="0" applyFont="0" applyFill="0" applyAlignment="0" applyProtection="0"/>
    <xf numFmtId="0" fontId="9" fillId="0" borderId="1">
      <alignment horizontal="left" vertical="top" indent="1"/>
    </xf>
    <xf numFmtId="0" fontId="100" fillId="0" borderId="1">
      <alignment horizontal="left" wrapText="1" indent="4"/>
    </xf>
    <xf numFmtId="0" fontId="57" fillId="77" borderId="14" applyNumberFormat="0" applyAlignment="0" applyProtection="0"/>
    <xf numFmtId="0" fontId="57" fillId="77" borderId="14" applyNumberFormat="0" applyAlignment="0" applyProtection="0"/>
    <xf numFmtId="0" fontId="57" fillId="77" borderId="14" applyNumberFormat="0" applyAlignment="0" applyProtection="0"/>
    <xf numFmtId="0" fontId="57" fillId="77" borderId="14" applyNumberFormat="0" applyAlignment="0" applyProtection="0"/>
    <xf numFmtId="0" fontId="57" fillId="77" borderId="14" applyNumberFormat="0" applyAlignment="0" applyProtection="0"/>
    <xf numFmtId="0" fontId="57" fillId="77" borderId="14" applyNumberFormat="0" applyAlignment="0" applyProtection="0"/>
    <xf numFmtId="0" fontId="2" fillId="0" borderId="1">
      <alignment horizontal="center"/>
    </xf>
    <xf numFmtId="268" fontId="2" fillId="0" borderId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95" fillId="17" borderId="0" applyNumberFormat="0" applyBorder="0" applyAlignment="0" applyProtection="0"/>
    <xf numFmtId="0" fontId="174" fillId="0" borderId="0"/>
    <xf numFmtId="0" fontId="175" fillId="0" borderId="0"/>
    <xf numFmtId="0" fontId="175" fillId="0" borderId="0"/>
    <xf numFmtId="0" fontId="2" fillId="0" borderId="0"/>
    <xf numFmtId="0" fontId="175" fillId="0" borderId="0"/>
    <xf numFmtId="0" fontId="176" fillId="0" borderId="0"/>
    <xf numFmtId="0" fontId="2" fillId="0" borderId="0"/>
    <xf numFmtId="0" fontId="17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7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5" fillId="0" borderId="0" applyNumberFormat="0" applyFont="0" applyFill="0" applyBorder="0" applyAlignment="0" applyProtection="0">
      <alignment vertical="top"/>
    </xf>
    <xf numFmtId="0" fontId="2" fillId="0" borderId="0"/>
    <xf numFmtId="0" fontId="1" fillId="0" borderId="0"/>
    <xf numFmtId="0" fontId="8" fillId="0" borderId="0"/>
    <xf numFmtId="0" fontId="180" fillId="0" borderId="0"/>
    <xf numFmtId="0" fontId="4" fillId="0" borderId="0"/>
    <xf numFmtId="0" fontId="1" fillId="0" borderId="0"/>
    <xf numFmtId="0" fontId="3" fillId="0" borderId="0"/>
    <xf numFmtId="0" fontId="181" fillId="0" borderId="0"/>
    <xf numFmtId="0" fontId="18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8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ont="0" applyFill="0" applyBorder="0" applyAlignment="0" applyProtection="0">
      <alignment vertical="top"/>
    </xf>
    <xf numFmtId="0" fontId="103" fillId="0" borderId="0"/>
    <xf numFmtId="0" fontId="103" fillId="0" borderId="0"/>
    <xf numFmtId="0" fontId="10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182" fillId="5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11" borderId="29" applyNumberFormat="0" applyFont="0" applyAlignment="0" applyProtection="0"/>
    <xf numFmtId="0" fontId="2" fillId="11" borderId="29" applyNumberFormat="0" applyFont="0" applyAlignment="0" applyProtection="0"/>
    <xf numFmtId="0" fontId="2" fillId="11" borderId="29" applyNumberFormat="0" applyFont="0" applyAlignment="0" applyProtection="0"/>
    <xf numFmtId="0" fontId="2" fillId="11" borderId="29" applyNumberFormat="0" applyFont="0" applyAlignment="0" applyProtection="0"/>
    <xf numFmtId="0" fontId="2" fillId="11" borderId="29" applyNumberFormat="0" applyFont="0" applyAlignment="0" applyProtection="0"/>
    <xf numFmtId="0" fontId="2" fillId="11" borderId="29" applyNumberFormat="0" applyFont="0" applyAlignment="0" applyProtection="0"/>
    <xf numFmtId="269" fontId="183" fillId="52" borderId="0" applyFont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9" fontId="18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6" fillId="0" borderId="48" applyNumberFormat="0" applyFont="0" applyAlignment="0">
      <alignment horizontal="center" vertical="center"/>
    </xf>
    <xf numFmtId="0" fontId="187" fillId="0" borderId="27" applyNumberFormat="0" applyFill="0" applyAlignment="0" applyProtection="0"/>
    <xf numFmtId="0" fontId="187" fillId="0" borderId="27" applyNumberFormat="0" applyFill="0" applyAlignment="0" applyProtection="0"/>
    <xf numFmtId="0" fontId="187" fillId="0" borderId="27" applyNumberFormat="0" applyFill="0" applyAlignment="0" applyProtection="0"/>
    <xf numFmtId="0" fontId="187" fillId="0" borderId="27" applyNumberFormat="0" applyFill="0" applyAlignment="0" applyProtection="0"/>
    <xf numFmtId="0" fontId="187" fillId="0" borderId="27" applyNumberFormat="0" applyFill="0" applyAlignment="0" applyProtection="0"/>
    <xf numFmtId="0" fontId="187" fillId="0" borderId="27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88" fillId="0" borderId="0"/>
    <xf numFmtId="0" fontId="1" fillId="0" borderId="0"/>
    <xf numFmtId="0" fontId="2" fillId="0" borderId="0"/>
    <xf numFmtId="0" fontId="189" fillId="0" borderId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270" fontId="190" fillId="0" borderId="0"/>
    <xf numFmtId="271" fontId="191" fillId="42" borderId="1" applyFont="0" applyFill="0" applyBorder="0" applyAlignment="0" applyProtection="0"/>
    <xf numFmtId="174" fontId="192" fillId="0" borderId="6" applyFont="0" applyFill="0" applyBorder="0" applyAlignment="0" applyProtection="0">
      <alignment horizontal="center"/>
    </xf>
    <xf numFmtId="272" fontId="70" fillId="0" borderId="1" applyFont="0" applyFill="0" applyBorder="0" applyAlignment="0" applyProtection="0">
      <alignment wrapText="1"/>
    </xf>
    <xf numFmtId="273" fontId="193" fillId="0" borderId="49" applyFont="0" applyFill="0" applyBorder="0" applyAlignment="0" applyProtection="0">
      <alignment wrapText="1"/>
    </xf>
    <xf numFmtId="38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2" fontId="16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17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274" fontId="19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75" fontId="1" fillId="0" borderId="0" applyFont="0" applyFill="0" applyBorder="0" applyAlignment="0" applyProtection="0"/>
    <xf numFmtId="274" fontId="19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76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88" fillId="0" borderId="0" applyFont="0" applyFill="0" applyBorder="0" applyAlignment="0" applyProtection="0"/>
    <xf numFmtId="170" fontId="3" fillId="0" borderId="0" applyFont="0" applyFill="0" applyBorder="0" applyAlignment="0" applyProtection="0"/>
    <xf numFmtId="179" fontId="2" fillId="0" borderId="0" applyFont="0" applyFill="0" applyBorder="0" applyAlignment="0" applyProtection="0"/>
    <xf numFmtId="2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78" fontId="1" fillId="0" borderId="0" applyFont="0" applyFill="0" applyBorder="0" applyAlignment="0" applyProtection="0"/>
    <xf numFmtId="186" fontId="195" fillId="0" borderId="0" applyFont="0" applyFill="0" applyBorder="0" applyAlignment="0" applyProtection="0"/>
    <xf numFmtId="279" fontId="2" fillId="0" borderId="0" applyFont="0" applyFill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17" fillId="0" borderId="0">
      <protection locked="0"/>
    </xf>
    <xf numFmtId="0" fontId="23" fillId="0" borderId="0">
      <protection locked="0"/>
    </xf>
    <xf numFmtId="0" fontId="100" fillId="0" borderId="1">
      <alignment horizontal="center" vertical="center" wrapText="1"/>
    </xf>
    <xf numFmtId="0" fontId="196" fillId="0" borderId="0"/>
    <xf numFmtId="0" fontId="197" fillId="0" borderId="0"/>
    <xf numFmtId="0" fontId="2" fillId="0" borderId="0"/>
    <xf numFmtId="17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169">
    <xf numFmtId="0" fontId="0" fillId="0" borderId="0" xfId="0"/>
    <xf numFmtId="0" fontId="198" fillId="0" borderId="0" xfId="0" applyFont="1" applyFill="1" applyAlignment="1">
      <alignment horizontal="center" wrapText="1"/>
    </xf>
    <xf numFmtId="0" fontId="198" fillId="0" borderId="0" xfId="0" applyFont="1" applyFill="1" applyAlignment="1"/>
    <xf numFmtId="0" fontId="199" fillId="0" borderId="0" xfId="0" applyFont="1" applyFill="1" applyAlignment="1">
      <alignment horizontal="justify" wrapText="1"/>
    </xf>
    <xf numFmtId="0" fontId="201" fillId="0" borderId="0" xfId="0" applyNumberFormat="1" applyFont="1" applyFill="1" applyBorder="1" applyAlignment="1" applyProtection="1">
      <alignment horizontal="center" vertical="center"/>
    </xf>
    <xf numFmtId="1" fontId="201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vertical="center"/>
    </xf>
    <xf numFmtId="0" fontId="170" fillId="0" borderId="0" xfId="0" applyNumberFormat="1" applyFont="1" applyFill="1" applyBorder="1" applyAlignment="1" applyProtection="1">
      <alignment vertical="center" wrapText="1"/>
    </xf>
    <xf numFmtId="1" fontId="170" fillId="0" borderId="0" xfId="0" applyNumberFormat="1" applyFont="1" applyFill="1" applyBorder="1" applyAlignment="1" applyProtection="1">
      <alignment horizontal="center" vertical="center" wrapText="1"/>
    </xf>
    <xf numFmtId="176" fontId="170" fillId="0" borderId="0" xfId="0" applyNumberFormat="1" applyFont="1" applyFill="1" applyBorder="1" applyAlignment="1" applyProtection="1">
      <alignment horizontal="center" vertical="center" wrapText="1"/>
    </xf>
    <xf numFmtId="3" fontId="170" fillId="0" borderId="0" xfId="0" applyNumberFormat="1" applyFont="1" applyFill="1" applyBorder="1" applyAlignment="1" applyProtection="1">
      <alignment horizontal="left" vertical="center"/>
    </xf>
    <xf numFmtId="3" fontId="201" fillId="0" borderId="0" xfId="0" applyNumberFormat="1" applyFont="1" applyFill="1" applyBorder="1" applyAlignment="1" applyProtection="1">
      <alignment horizontal="center" vertical="center"/>
    </xf>
    <xf numFmtId="43" fontId="201" fillId="0" borderId="0" xfId="34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/>
    <xf numFmtId="0" fontId="201" fillId="0" borderId="0" xfId="0" applyFont="1" applyFill="1" applyAlignment="1">
      <alignment wrapText="1"/>
    </xf>
    <xf numFmtId="1" fontId="170" fillId="0" borderId="0" xfId="0" applyNumberFormat="1" applyFont="1" applyFill="1" applyBorder="1" applyAlignment="1" applyProtection="1">
      <alignment horizontal="center" vertical="center"/>
    </xf>
    <xf numFmtId="0" fontId="170" fillId="0" borderId="5" xfId="0" applyNumberFormat="1" applyFont="1" applyFill="1" applyBorder="1" applyAlignment="1" applyProtection="1">
      <alignment vertical="center"/>
    </xf>
    <xf numFmtId="0" fontId="202" fillId="0" borderId="5" xfId="0" applyNumberFormat="1" applyFont="1" applyFill="1" applyBorder="1" applyAlignment="1" applyProtection="1">
      <alignment vertical="center"/>
    </xf>
    <xf numFmtId="0" fontId="170" fillId="0" borderId="59" xfId="0" applyNumberFormat="1" applyFont="1" applyFill="1" applyBorder="1" applyAlignment="1" applyProtection="1">
      <alignment horizontal="center" vertical="center" wrapText="1"/>
    </xf>
    <xf numFmtId="0" fontId="170" fillId="0" borderId="60" xfId="0" applyNumberFormat="1" applyFont="1" applyFill="1" applyBorder="1" applyAlignment="1" applyProtection="1">
      <alignment horizontal="center" vertical="center" wrapText="1"/>
    </xf>
    <xf numFmtId="1" fontId="170" fillId="0" borderId="60" xfId="0" applyNumberFormat="1" applyFont="1" applyFill="1" applyBorder="1" applyAlignment="1" applyProtection="1">
      <alignment horizontal="center" vertical="center" wrapText="1"/>
    </xf>
    <xf numFmtId="3" fontId="170" fillId="0" borderId="60" xfId="0" applyNumberFormat="1" applyFont="1" applyFill="1" applyBorder="1" applyAlignment="1" applyProtection="1">
      <alignment horizontal="center" vertical="center" wrapText="1"/>
    </xf>
    <xf numFmtId="3" fontId="170" fillId="0" borderId="61" xfId="0" applyNumberFormat="1" applyFont="1" applyFill="1" applyBorder="1" applyAlignment="1" applyProtection="1">
      <alignment horizontal="center" vertical="center" wrapText="1"/>
    </xf>
    <xf numFmtId="0" fontId="201" fillId="0" borderId="53" xfId="0" applyNumberFormat="1" applyFont="1" applyFill="1" applyBorder="1" applyAlignment="1" applyProtection="1">
      <alignment horizontal="center" vertical="center"/>
    </xf>
    <xf numFmtId="0" fontId="201" fillId="0" borderId="54" xfId="0" applyNumberFormat="1" applyFont="1" applyFill="1" applyBorder="1" applyAlignment="1" applyProtection="1">
      <alignment horizontal="left" vertical="center" indent="1"/>
    </xf>
    <xf numFmtId="0" fontId="201" fillId="0" borderId="54" xfId="0" applyNumberFormat="1" applyFont="1" applyFill="1" applyBorder="1" applyAlignment="1" applyProtection="1">
      <alignment horizontal="center" vertical="center" wrapText="1"/>
    </xf>
    <xf numFmtId="1" fontId="201" fillId="0" borderId="54" xfId="33" applyNumberFormat="1" applyFont="1" applyFill="1" applyBorder="1" applyAlignment="1">
      <alignment horizontal="center" vertical="center"/>
    </xf>
    <xf numFmtId="3" fontId="201" fillId="0" borderId="54" xfId="33" applyNumberFormat="1" applyFont="1" applyFill="1" applyBorder="1" applyAlignment="1">
      <alignment horizontal="right" vertical="center" indent="1"/>
    </xf>
    <xf numFmtId="3" fontId="201" fillId="0" borderId="54" xfId="33" applyNumberFormat="1" applyFont="1" applyFill="1" applyBorder="1" applyAlignment="1">
      <alignment horizontal="center" vertical="center"/>
    </xf>
    <xf numFmtId="3" fontId="201" fillId="0" borderId="55" xfId="33" applyNumberFormat="1" applyFont="1" applyFill="1" applyBorder="1" applyAlignment="1">
      <alignment horizontal="center" vertical="center"/>
    </xf>
    <xf numFmtId="176" fontId="201" fillId="0" borderId="0" xfId="0" applyNumberFormat="1" applyFont="1" applyFill="1" applyBorder="1" applyAlignment="1" applyProtection="1">
      <alignment horizontal="center" vertical="center"/>
    </xf>
    <xf numFmtId="0" fontId="201" fillId="0" borderId="54" xfId="0" applyNumberFormat="1" applyFont="1" applyFill="1" applyBorder="1" applyAlignment="1" applyProtection="1">
      <alignment horizontal="left" vertical="center" wrapText="1" indent="1"/>
    </xf>
    <xf numFmtId="0" fontId="201" fillId="0" borderId="62" xfId="0" applyNumberFormat="1" applyFont="1" applyFill="1" applyBorder="1" applyAlignment="1" applyProtection="1">
      <alignment horizontal="center" vertical="center" wrapText="1"/>
    </xf>
    <xf numFmtId="0" fontId="170" fillId="0" borderId="57" xfId="0" applyNumberFormat="1" applyFont="1" applyFill="1" applyBorder="1" applyAlignment="1" applyProtection="1">
      <alignment horizontal="center" vertical="center"/>
    </xf>
    <xf numFmtId="1" fontId="170" fillId="0" borderId="57" xfId="33" applyNumberFormat="1" applyFont="1" applyFill="1" applyBorder="1" applyAlignment="1">
      <alignment horizontal="center" vertical="center"/>
    </xf>
    <xf numFmtId="3" fontId="201" fillId="0" borderId="57" xfId="33" applyNumberFormat="1" applyFont="1" applyFill="1" applyBorder="1" applyAlignment="1">
      <alignment horizontal="right" vertical="center" indent="1"/>
    </xf>
    <xf numFmtId="0" fontId="201" fillId="0" borderId="63" xfId="0" applyNumberFormat="1" applyFont="1" applyFill="1" applyBorder="1" applyAlignment="1" applyProtection="1">
      <alignment horizontal="center" vertical="center" wrapText="1"/>
    </xf>
    <xf numFmtId="3" fontId="201" fillId="0" borderId="62" xfId="0" applyNumberFormat="1" applyFont="1" applyFill="1" applyBorder="1" applyAlignment="1" applyProtection="1">
      <alignment horizontal="center" vertical="center" wrapText="1"/>
    </xf>
    <xf numFmtId="3" fontId="201" fillId="0" borderId="64" xfId="0" applyNumberFormat="1" applyFont="1" applyFill="1" applyBorder="1" applyAlignment="1" applyProtection="1">
      <alignment horizontal="center" vertical="center" wrapText="1"/>
    </xf>
    <xf numFmtId="0" fontId="170" fillId="0" borderId="57" xfId="0" applyNumberFormat="1" applyFont="1" applyFill="1" applyBorder="1" applyAlignment="1" applyProtection="1">
      <alignment horizontal="center" vertical="center" wrapText="1"/>
    </xf>
    <xf numFmtId="174" fontId="201" fillId="0" borderId="57" xfId="33" applyNumberFormat="1" applyFont="1" applyFill="1" applyBorder="1" applyAlignment="1">
      <alignment horizontal="right" vertical="center" indent="1"/>
    </xf>
    <xf numFmtId="0" fontId="170" fillId="0" borderId="56" xfId="0" applyNumberFormat="1" applyFont="1" applyFill="1" applyBorder="1" applyAlignment="1" applyProtection="1">
      <alignment horizontal="centerContinuous" vertical="center" wrapText="1"/>
    </xf>
    <xf numFmtId="0" fontId="170" fillId="0" borderId="57" xfId="0" applyNumberFormat="1" applyFont="1" applyFill="1" applyBorder="1" applyAlignment="1" applyProtection="1">
      <alignment horizontal="centerContinuous" vertical="center" wrapText="1"/>
    </xf>
    <xf numFmtId="176" fontId="201" fillId="0" borderId="57" xfId="33" applyNumberFormat="1" applyFont="1" applyFill="1" applyBorder="1" applyAlignment="1">
      <alignment vertical="center"/>
    </xf>
    <xf numFmtId="3" fontId="170" fillId="0" borderId="57" xfId="33" applyNumberFormat="1" applyFont="1" applyFill="1" applyBorder="1" applyAlignment="1">
      <alignment horizontal="right" vertical="center" indent="1"/>
    </xf>
    <xf numFmtId="0" fontId="201" fillId="0" borderId="63" xfId="0" applyNumberFormat="1" applyFont="1" applyFill="1" applyBorder="1" applyAlignment="1" applyProtection="1">
      <alignment horizontal="center" vertical="center"/>
    </xf>
    <xf numFmtId="3" fontId="201" fillId="0" borderId="62" xfId="33" applyNumberFormat="1" applyFont="1" applyFill="1" applyBorder="1" applyAlignment="1">
      <alignment horizontal="right" vertical="center" indent="1"/>
    </xf>
    <xf numFmtId="1" fontId="201" fillId="0" borderId="62" xfId="33" applyNumberFormat="1" applyFont="1" applyFill="1" applyBorder="1" applyAlignment="1">
      <alignment horizontal="center" vertical="center"/>
    </xf>
    <xf numFmtId="3" fontId="201" fillId="0" borderId="62" xfId="33" applyNumberFormat="1" applyFont="1" applyFill="1" applyBorder="1" applyAlignment="1">
      <alignment horizontal="center" vertical="center"/>
    </xf>
    <xf numFmtId="280" fontId="201" fillId="0" borderId="0" xfId="1783" applyNumberFormat="1" applyFont="1" applyFill="1" applyBorder="1" applyAlignment="1" applyProtection="1">
      <alignment horizontal="center" vertical="center"/>
    </xf>
    <xf numFmtId="0" fontId="170" fillId="0" borderId="60" xfId="0" applyNumberFormat="1" applyFont="1" applyFill="1" applyBorder="1" applyAlignment="1" applyProtection="1">
      <alignment horizontal="center" vertical="center"/>
    </xf>
    <xf numFmtId="1" fontId="170" fillId="0" borderId="60" xfId="33" applyNumberFormat="1" applyFont="1" applyFill="1" applyBorder="1" applyAlignment="1">
      <alignment horizontal="center" vertical="center"/>
    </xf>
    <xf numFmtId="176" fontId="201" fillId="0" borderId="60" xfId="33" applyNumberFormat="1" applyFont="1" applyFill="1" applyBorder="1" applyAlignment="1">
      <alignment vertical="center"/>
    </xf>
    <xf numFmtId="3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Continuous" vertical="center" wrapText="1"/>
    </xf>
    <xf numFmtId="176" fontId="170" fillId="0" borderId="0" xfId="0" applyNumberFormat="1" applyFont="1" applyFill="1" applyBorder="1" applyAlignment="1" applyProtection="1">
      <alignment horizontal="center" vertical="center"/>
    </xf>
    <xf numFmtId="3" fontId="206" fillId="0" borderId="0" xfId="0" applyNumberFormat="1" applyFont="1" applyFill="1" applyBorder="1" applyAlignment="1" applyProtection="1">
      <alignment horizontal="center" vertical="center"/>
    </xf>
    <xf numFmtId="0" fontId="200" fillId="0" borderId="5" xfId="0" applyNumberFormat="1" applyFont="1" applyFill="1" applyBorder="1" applyAlignment="1" applyProtection="1">
      <alignment vertical="center"/>
    </xf>
    <xf numFmtId="0" fontId="201" fillId="0" borderId="62" xfId="0" applyNumberFormat="1" applyFont="1" applyFill="1" applyBorder="1" applyAlignment="1" applyProtection="1">
      <alignment horizontal="left" vertical="center" wrapText="1" indent="1"/>
    </xf>
    <xf numFmtId="3" fontId="201" fillId="0" borderId="64" xfId="33" applyNumberFormat="1" applyFont="1" applyFill="1" applyBorder="1" applyAlignment="1">
      <alignment horizontal="center" vertical="center"/>
    </xf>
    <xf numFmtId="3" fontId="170" fillId="0" borderId="58" xfId="33" applyNumberFormat="1" applyFont="1" applyFill="1" applyBorder="1" applyAlignment="1">
      <alignment horizontal="center" vertical="center"/>
    </xf>
    <xf numFmtId="0" fontId="203" fillId="0" borderId="5" xfId="0" applyNumberFormat="1" applyFont="1" applyFill="1" applyBorder="1" applyAlignment="1" applyProtection="1">
      <alignment horizontal="center" vertical="center"/>
    </xf>
    <xf numFmtId="0" fontId="201" fillId="0" borderId="74" xfId="0" applyNumberFormat="1" applyFont="1" applyFill="1" applyBorder="1" applyAlignment="1" applyProtection="1">
      <alignment horizontal="center" vertical="center"/>
    </xf>
    <xf numFmtId="0" fontId="201" fillId="0" borderId="75" xfId="0" applyNumberFormat="1" applyFont="1" applyFill="1" applyBorder="1" applyAlignment="1" applyProtection="1">
      <alignment horizontal="left" vertical="center" indent="1"/>
    </xf>
    <xf numFmtId="0" fontId="201" fillId="0" borderId="75" xfId="0" applyNumberFormat="1" applyFont="1" applyFill="1" applyBorder="1" applyAlignment="1" applyProtection="1">
      <alignment horizontal="center" vertical="center" wrapText="1"/>
    </xf>
    <xf numFmtId="1" fontId="201" fillId="0" borderId="75" xfId="33" applyNumberFormat="1" applyFont="1" applyFill="1" applyBorder="1" applyAlignment="1">
      <alignment horizontal="center" vertical="center"/>
    </xf>
    <xf numFmtId="3" fontId="201" fillId="0" borderId="75" xfId="33" applyNumberFormat="1" applyFont="1" applyFill="1" applyBorder="1" applyAlignment="1">
      <alignment horizontal="center" vertical="center"/>
    </xf>
    <xf numFmtId="3" fontId="201" fillId="0" borderId="75" xfId="33" applyNumberFormat="1" applyFont="1" applyFill="1" applyBorder="1" applyAlignment="1">
      <alignment horizontal="right" vertical="center" indent="1"/>
    </xf>
    <xf numFmtId="3" fontId="201" fillId="0" borderId="76" xfId="33" applyNumberFormat="1" applyFont="1" applyFill="1" applyBorder="1" applyAlignment="1">
      <alignment horizontal="center" vertical="center"/>
    </xf>
    <xf numFmtId="0" fontId="201" fillId="0" borderId="77" xfId="0" applyNumberFormat="1" applyFont="1" applyFill="1" applyBorder="1" applyAlignment="1" applyProtection="1">
      <alignment horizontal="center" vertical="center"/>
    </xf>
    <xf numFmtId="0" fontId="201" fillId="0" borderId="78" xfId="0" applyNumberFormat="1" applyFont="1" applyFill="1" applyBorder="1" applyAlignment="1" applyProtection="1">
      <alignment horizontal="left" vertical="center" indent="1"/>
    </xf>
    <xf numFmtId="0" fontId="201" fillId="0" borderId="78" xfId="0" applyNumberFormat="1" applyFont="1" applyFill="1" applyBorder="1" applyAlignment="1" applyProtection="1">
      <alignment horizontal="center" vertical="center" wrapText="1"/>
    </xf>
    <xf numFmtId="1" fontId="201" fillId="0" borderId="78" xfId="33" applyNumberFormat="1" applyFont="1" applyFill="1" applyBorder="1" applyAlignment="1">
      <alignment horizontal="center" vertical="center"/>
    </xf>
    <xf numFmtId="3" fontId="201" fillId="0" borderId="78" xfId="33" applyNumberFormat="1" applyFont="1" applyFill="1" applyBorder="1" applyAlignment="1">
      <alignment horizontal="center" vertical="center"/>
    </xf>
    <xf numFmtId="3" fontId="201" fillId="0" borderId="78" xfId="33" applyNumberFormat="1" applyFont="1" applyFill="1" applyBorder="1" applyAlignment="1">
      <alignment horizontal="right" vertical="center" indent="1"/>
    </xf>
    <xf numFmtId="3" fontId="201" fillId="0" borderId="79" xfId="33" applyNumberFormat="1" applyFont="1" applyFill="1" applyBorder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/>
    </xf>
    <xf numFmtId="3" fontId="201" fillId="0" borderId="54" xfId="0" applyNumberFormat="1" applyFont="1" applyFill="1" applyBorder="1" applyAlignment="1">
      <alignment horizontal="right" vertical="center" indent="1"/>
    </xf>
    <xf numFmtId="0" fontId="201" fillId="0" borderId="0" xfId="0" applyFont="1" applyFill="1" applyAlignment="1">
      <alignment horizontal="center" vertical="center"/>
    </xf>
    <xf numFmtId="3" fontId="201" fillId="0" borderId="0" xfId="0" applyNumberFormat="1" applyFont="1" applyFill="1" applyAlignment="1">
      <alignment horizontal="center" vertical="center"/>
    </xf>
    <xf numFmtId="0" fontId="201" fillId="0" borderId="63" xfId="0" applyFont="1" applyFill="1" applyBorder="1" applyAlignment="1">
      <alignment horizontal="center" vertical="center" wrapText="1"/>
    </xf>
    <xf numFmtId="0" fontId="201" fillId="0" borderId="54" xfId="0" applyFont="1" applyFill="1" applyBorder="1" applyAlignment="1">
      <alignment horizontal="left" vertical="center" indent="1"/>
    </xf>
    <xf numFmtId="0" fontId="201" fillId="0" borderId="62" xfId="0" applyFont="1" applyFill="1" applyBorder="1" applyAlignment="1">
      <alignment horizontal="center" vertical="center" wrapText="1"/>
    </xf>
    <xf numFmtId="3" fontId="201" fillId="0" borderId="62" xfId="0" applyNumberFormat="1" applyFont="1" applyFill="1" applyBorder="1" applyAlignment="1">
      <alignment horizontal="center" vertical="center" wrapText="1"/>
    </xf>
    <xf numFmtId="3" fontId="201" fillId="0" borderId="64" xfId="0" applyNumberFormat="1" applyFont="1" applyFill="1" applyBorder="1" applyAlignment="1">
      <alignment horizontal="center" vertical="center" wrapText="1"/>
    </xf>
    <xf numFmtId="0" fontId="170" fillId="0" borderId="57" xfId="0" applyFont="1" applyFill="1" applyBorder="1" applyAlignment="1">
      <alignment horizontal="center" vertical="center" wrapText="1"/>
    </xf>
    <xf numFmtId="0" fontId="201" fillId="0" borderId="0" xfId="0" applyFont="1" applyFill="1" applyAlignment="1">
      <alignment vertical="center"/>
    </xf>
    <xf numFmtId="0" fontId="170" fillId="0" borderId="0" xfId="0" applyFont="1" applyFill="1" applyAlignment="1">
      <alignment horizontal="left" vertical="center" wrapText="1" indent="1"/>
    </xf>
    <xf numFmtId="0" fontId="170" fillId="0" borderId="0" xfId="0" applyFont="1" applyFill="1" applyAlignment="1">
      <alignment horizontal="center" vertical="center"/>
    </xf>
    <xf numFmtId="3" fontId="170" fillId="0" borderId="0" xfId="0" applyNumberFormat="1" applyFont="1" applyFill="1" applyAlignment="1">
      <alignment horizontal="center" vertical="center"/>
    </xf>
    <xf numFmtId="3" fontId="170" fillId="0" borderId="0" xfId="0" applyNumberFormat="1" applyFont="1" applyFill="1" applyAlignment="1">
      <alignment horizontal="right" vertical="center" indent="1"/>
    </xf>
    <xf numFmtId="0" fontId="207" fillId="0" borderId="0" xfId="1785" applyFont="1" applyFill="1" applyAlignment="1">
      <alignment horizontal="left" vertical="center"/>
    </xf>
    <xf numFmtId="3" fontId="201" fillId="0" borderId="0" xfId="0" applyNumberFormat="1" applyFont="1" applyFill="1" applyAlignment="1">
      <alignment vertical="center"/>
    </xf>
    <xf numFmtId="0" fontId="170" fillId="0" borderId="0" xfId="1608" applyFont="1" applyFill="1" applyAlignment="1">
      <alignment horizontal="center" vertical="center"/>
    </xf>
    <xf numFmtId="0" fontId="170" fillId="0" borderId="0" xfId="1608" applyFont="1" applyFill="1" applyAlignment="1">
      <alignment horizontal="center"/>
    </xf>
    <xf numFmtId="0" fontId="170" fillId="0" borderId="0" xfId="0" applyFont="1" applyFill="1" applyAlignment="1"/>
    <xf numFmtId="0" fontId="198" fillId="0" borderId="0" xfId="1608" applyFont="1" applyFill="1"/>
    <xf numFmtId="0" fontId="207" fillId="0" borderId="0" xfId="1785" applyFont="1" applyFill="1" applyAlignment="1">
      <alignment horizontal="center" vertical="center"/>
    </xf>
    <xf numFmtId="0" fontId="201" fillId="0" borderId="0" xfId="1608" applyFont="1" applyFill="1" applyAlignment="1">
      <alignment vertical="center"/>
    </xf>
    <xf numFmtId="0" fontId="198" fillId="0" borderId="0" xfId="1608" applyFont="1" applyFill="1" applyAlignment="1">
      <alignment horizontal="left" vertical="center" wrapText="1"/>
    </xf>
    <xf numFmtId="0" fontId="201" fillId="0" borderId="0" xfId="1608" applyFont="1" applyFill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176" fontId="206" fillId="0" borderId="0" xfId="33" applyNumberFormat="1" applyFont="1" applyFill="1" applyBorder="1" applyAlignment="1">
      <alignment vertical="center"/>
    </xf>
    <xf numFmtId="176" fontId="203" fillId="0" borderId="0" xfId="33" applyNumberFormat="1" applyFont="1" applyFill="1" applyBorder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176" fontId="201" fillId="0" borderId="0" xfId="0" applyNumberFormat="1" applyFont="1" applyFill="1" applyAlignment="1">
      <alignment horizontal="center" vertical="center"/>
    </xf>
    <xf numFmtId="3" fontId="207" fillId="0" borderId="0" xfId="1785" applyNumberFormat="1" applyFont="1" applyFill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left" vertical="center" wrapText="1"/>
    </xf>
    <xf numFmtId="0" fontId="201" fillId="0" borderId="56" xfId="0" applyNumberFormat="1" applyFont="1" applyFill="1" applyBorder="1" applyAlignment="1" applyProtection="1">
      <alignment horizontal="center" vertical="center" wrapText="1"/>
    </xf>
    <xf numFmtId="0" fontId="201" fillId="0" borderId="57" xfId="0" applyNumberFormat="1" applyFont="1" applyFill="1" applyBorder="1" applyAlignment="1" applyProtection="1">
      <alignment horizontal="center" vertical="center" wrapText="1"/>
    </xf>
    <xf numFmtId="3" fontId="201" fillId="0" borderId="57" xfId="0" applyNumberFormat="1" applyFont="1" applyFill="1" applyBorder="1" applyAlignment="1" applyProtection="1">
      <alignment horizontal="center" vertical="center" wrapText="1"/>
    </xf>
    <xf numFmtId="3" fontId="201" fillId="0" borderId="58" xfId="0" applyNumberFormat="1" applyFont="1" applyFill="1" applyBorder="1" applyAlignment="1" applyProtection="1">
      <alignment horizontal="center" vertical="center" wrapText="1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201" fillId="0" borderId="53" xfId="0" applyNumberFormat="1" applyFont="1" applyFill="1" applyBorder="1" applyAlignment="1" applyProtection="1">
      <alignment horizontal="center" vertical="center" wrapText="1"/>
    </xf>
    <xf numFmtId="3" fontId="201" fillId="0" borderId="54" xfId="0" applyNumberFormat="1" applyFont="1" applyFill="1" applyBorder="1" applyAlignment="1" applyProtection="1">
      <alignment horizontal="center" vertical="center" wrapText="1"/>
    </xf>
    <xf numFmtId="3" fontId="201" fillId="0" borderId="55" xfId="0" applyNumberFormat="1" applyFont="1" applyFill="1" applyBorder="1" applyAlignment="1" applyProtection="1">
      <alignment horizontal="center" vertical="center" wrapText="1"/>
    </xf>
    <xf numFmtId="0" fontId="170" fillId="0" borderId="84" xfId="0" applyNumberFormat="1" applyFont="1" applyFill="1" applyBorder="1" applyAlignment="1" applyProtection="1">
      <alignment horizontal="center" vertical="center"/>
    </xf>
    <xf numFmtId="1" fontId="170" fillId="0" borderId="84" xfId="33" applyNumberFormat="1" applyFont="1" applyFill="1" applyBorder="1" applyAlignment="1">
      <alignment horizontal="center" vertical="center"/>
    </xf>
    <xf numFmtId="3" fontId="201" fillId="0" borderId="84" xfId="33" applyNumberFormat="1" applyFont="1" applyFill="1" applyBorder="1" applyAlignment="1">
      <alignment horizontal="right" vertical="center" indent="1"/>
    </xf>
    <xf numFmtId="3" fontId="170" fillId="0" borderId="85" xfId="33" applyNumberFormat="1" applyFont="1" applyFill="1" applyBorder="1" applyAlignment="1">
      <alignment horizontal="center" vertical="center"/>
    </xf>
    <xf numFmtId="1" fontId="203" fillId="0" borderId="0" xfId="33" applyNumberFormat="1" applyFont="1" applyFill="1" applyBorder="1" applyAlignment="1">
      <alignment horizontal="center" vertical="center"/>
    </xf>
    <xf numFmtId="3" fontId="201" fillId="0" borderId="57" xfId="0" applyNumberFormat="1" applyFont="1" applyFill="1" applyBorder="1" applyAlignment="1" applyProtection="1">
      <alignment horizontal="right" vertical="center" wrapText="1" indent="1"/>
    </xf>
    <xf numFmtId="0" fontId="201" fillId="0" borderId="57" xfId="0" applyNumberFormat="1" applyFont="1" applyFill="1" applyBorder="1" applyAlignment="1" applyProtection="1">
      <alignment horizontal="left" vertical="center" indent="1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9" xfId="0" applyNumberFormat="1" applyFont="1" applyFill="1" applyBorder="1" applyAlignment="1" applyProtection="1">
      <alignment horizontal="center" vertical="center" wrapText="1"/>
    </xf>
    <xf numFmtId="0" fontId="170" fillId="0" borderId="83" xfId="0" applyNumberFormat="1" applyFont="1" applyFill="1" applyBorder="1" applyAlignment="1" applyProtection="1">
      <alignment horizontal="center" vertical="center" wrapText="1"/>
    </xf>
    <xf numFmtId="0" fontId="170" fillId="0" borderId="0" xfId="0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204" fillId="0" borderId="50" xfId="0" applyNumberFormat="1" applyFont="1" applyFill="1" applyBorder="1" applyAlignment="1" applyProtection="1">
      <alignment horizontal="center" vertical="center" wrapText="1"/>
    </xf>
    <xf numFmtId="0" fontId="204" fillId="0" borderId="51" xfId="0" applyNumberFormat="1" applyFont="1" applyFill="1" applyBorder="1" applyAlignment="1" applyProtection="1">
      <alignment horizontal="center" vertical="center" wrapText="1"/>
    </xf>
    <xf numFmtId="0" fontId="204" fillId="0" borderId="52" xfId="0" applyNumberFormat="1" applyFont="1" applyFill="1" applyBorder="1" applyAlignment="1" applyProtection="1">
      <alignment horizontal="center" vertical="center" wrapText="1"/>
    </xf>
    <xf numFmtId="0" fontId="170" fillId="0" borderId="68" xfId="0" applyNumberFormat="1" applyFont="1" applyFill="1" applyBorder="1" applyAlignment="1" applyProtection="1">
      <alignment horizontal="center" vertical="center" wrapText="1"/>
    </xf>
    <xf numFmtId="0" fontId="170" fillId="0" borderId="69" xfId="0" applyNumberFormat="1" applyFont="1" applyFill="1" applyBorder="1" applyAlignment="1" applyProtection="1">
      <alignment horizontal="center" vertical="center" wrapText="1"/>
    </xf>
    <xf numFmtId="0" fontId="204" fillId="0" borderId="65" xfId="0" applyNumberFormat="1" applyFont="1" applyFill="1" applyBorder="1" applyAlignment="1" applyProtection="1">
      <alignment horizontal="center" vertical="center" wrapText="1"/>
    </xf>
    <xf numFmtId="0" fontId="204" fillId="0" borderId="66" xfId="0" applyNumberFormat="1" applyFont="1" applyFill="1" applyBorder="1" applyAlignment="1" applyProtection="1">
      <alignment horizontal="center" vertical="center" wrapText="1"/>
    </xf>
    <xf numFmtId="0" fontId="204" fillId="0" borderId="67" xfId="0" applyNumberFormat="1" applyFont="1" applyFill="1" applyBorder="1" applyAlignment="1" applyProtection="1">
      <alignment horizontal="center" vertical="center" wrapText="1"/>
    </xf>
    <xf numFmtId="0" fontId="204" fillId="0" borderId="70" xfId="0" applyNumberFormat="1" applyFont="1" applyFill="1" applyBorder="1" applyAlignment="1" applyProtection="1">
      <alignment horizontal="center" vertical="center"/>
    </xf>
    <xf numFmtId="0" fontId="204" fillId="0" borderId="71" xfId="0" applyNumberFormat="1" applyFont="1" applyFill="1" applyBorder="1" applyAlignment="1" applyProtection="1">
      <alignment horizontal="center" vertical="center"/>
    </xf>
    <xf numFmtId="0" fontId="204" fillId="0" borderId="72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center" vertical="center"/>
    </xf>
    <xf numFmtId="0" fontId="170" fillId="0" borderId="0" xfId="0" applyNumberFormat="1" applyFont="1" applyFill="1" applyBorder="1" applyAlignment="1" applyProtection="1">
      <alignment horizontal="right" vertical="center" wrapText="1"/>
    </xf>
    <xf numFmtId="176" fontId="170" fillId="0" borderId="0" xfId="0" applyNumberFormat="1" applyFont="1" applyFill="1" applyBorder="1" applyAlignment="1" applyProtection="1">
      <alignment horizontal="right" vertical="center" wrapText="1"/>
    </xf>
    <xf numFmtId="0" fontId="170" fillId="0" borderId="0" xfId="0" applyNumberFormat="1" applyFont="1" applyFill="1" applyBorder="1" applyAlignment="1" applyProtection="1">
      <alignment horizontal="center" vertical="center" wrapText="1"/>
    </xf>
    <xf numFmtId="0" fontId="204" fillId="0" borderId="50" xfId="0" applyFont="1" applyFill="1" applyBorder="1" applyAlignment="1">
      <alignment horizontal="center" vertical="center" wrapText="1"/>
    </xf>
    <xf numFmtId="0" fontId="204" fillId="0" borderId="51" xfId="0" applyFont="1" applyFill="1" applyBorder="1" applyAlignment="1">
      <alignment horizontal="center" vertical="center" wrapText="1"/>
    </xf>
    <xf numFmtId="0" fontId="204" fillId="0" borderId="52" xfId="0" applyFont="1" applyFill="1" applyBorder="1" applyAlignment="1">
      <alignment horizontal="center" vertical="center" wrapText="1"/>
    </xf>
    <xf numFmtId="0" fontId="170" fillId="0" borderId="0" xfId="0" applyNumberFormat="1" applyFont="1" applyFill="1" applyBorder="1" applyAlignment="1" applyProtection="1">
      <alignment horizontal="center"/>
    </xf>
    <xf numFmtId="0" fontId="200" fillId="0" borderId="0" xfId="0" applyFont="1" applyFill="1" applyAlignment="1">
      <alignment horizontal="right" vertical="center" wrapText="1" indent="3"/>
    </xf>
    <xf numFmtId="0" fontId="170" fillId="0" borderId="68" xfId="0" applyNumberFormat="1" applyFont="1" applyFill="1" applyBorder="1" applyAlignment="1" applyProtection="1">
      <alignment horizontal="center" vertical="center"/>
    </xf>
    <xf numFmtId="0" fontId="170" fillId="0" borderId="69" xfId="0" applyNumberFormat="1" applyFont="1" applyFill="1" applyBorder="1" applyAlignment="1" applyProtection="1">
      <alignment horizontal="center" vertical="center"/>
    </xf>
    <xf numFmtId="0" fontId="198" fillId="0" borderId="0" xfId="1608" applyFont="1" applyFill="1" applyAlignment="1">
      <alignment horizontal="left" wrapText="1"/>
    </xf>
    <xf numFmtId="0" fontId="170" fillId="0" borderId="6" xfId="0" applyNumberFormat="1" applyFont="1" applyFill="1" applyBorder="1" applyAlignment="1" applyProtection="1">
      <alignment horizontal="center" vertical="center" wrapText="1"/>
    </xf>
    <xf numFmtId="0" fontId="170" fillId="0" borderId="73" xfId="0" applyNumberFormat="1" applyFont="1" applyFill="1" applyBorder="1" applyAlignment="1" applyProtection="1">
      <alignment horizontal="center" vertical="center" wrapText="1"/>
    </xf>
    <xf numFmtId="0" fontId="201" fillId="0" borderId="0" xfId="0" applyNumberFormat="1" applyFont="1" applyFill="1" applyBorder="1" applyAlignment="1" applyProtection="1">
      <alignment horizontal="left" vertical="center" wrapText="1"/>
    </xf>
    <xf numFmtId="0" fontId="201" fillId="0" borderId="0" xfId="0" applyNumberFormat="1" applyFont="1" applyFill="1" applyBorder="1" applyAlignment="1" applyProtection="1">
      <alignment horizontal="left" vertical="center"/>
    </xf>
    <xf numFmtId="0" fontId="204" fillId="0" borderId="70" xfId="0" applyNumberFormat="1" applyFont="1" applyFill="1" applyBorder="1" applyAlignment="1" applyProtection="1">
      <alignment horizontal="center" vertical="center" wrapText="1"/>
    </xf>
    <xf numFmtId="0" fontId="204" fillId="0" borderId="71" xfId="0" applyNumberFormat="1" applyFont="1" applyFill="1" applyBorder="1" applyAlignment="1" applyProtection="1">
      <alignment horizontal="center" vertical="center" wrapText="1"/>
    </xf>
    <xf numFmtId="0" fontId="204" fillId="0" borderId="72" xfId="0" applyNumberFormat="1" applyFont="1" applyFill="1" applyBorder="1" applyAlignment="1" applyProtection="1">
      <alignment horizontal="center" vertical="center" wrapText="1"/>
    </xf>
    <xf numFmtId="0" fontId="205" fillId="0" borderId="80" xfId="0" applyNumberFormat="1" applyFont="1" applyFill="1" applyBorder="1" applyAlignment="1" applyProtection="1">
      <alignment horizontal="center" vertical="center" wrapText="1"/>
    </xf>
    <xf numFmtId="0" fontId="205" fillId="0" borderId="81" xfId="0" applyNumberFormat="1" applyFont="1" applyFill="1" applyBorder="1" applyAlignment="1" applyProtection="1">
      <alignment horizontal="center" vertical="center" wrapText="1"/>
    </xf>
    <xf numFmtId="0" fontId="205" fillId="0" borderId="82" xfId="0" applyNumberFormat="1" applyFont="1" applyFill="1" applyBorder="1" applyAlignment="1" applyProtection="1">
      <alignment horizontal="center" vertical="center" wrapText="1"/>
    </xf>
    <xf numFmtId="0" fontId="170" fillId="0" borderId="68" xfId="0" applyFont="1" applyFill="1" applyBorder="1" applyAlignment="1">
      <alignment horizontal="center" vertical="center" wrapText="1"/>
    </xf>
    <xf numFmtId="0" fontId="170" fillId="0" borderId="69" xfId="0" applyFont="1" applyFill="1" applyBorder="1" applyAlignment="1">
      <alignment horizontal="center" vertical="center" wrapText="1"/>
    </xf>
  </cellXfs>
  <cellStyles count="1786">
    <cellStyle name="###" xfId="35" xr:uid="{00000000-0005-0000-0000-000000000000}"/>
    <cellStyle name="$* #,##0.0;[Red]" xfId="36" xr:uid="{00000000-0005-0000-0000-000001000000}"/>
    <cellStyle name="$* #,##0.00;[Red]" xfId="37" xr:uid="{00000000-0005-0000-0000-000002000000}"/>
    <cellStyle name="$* #,##0;[Red]" xfId="38" xr:uid="{00000000-0005-0000-0000-000003000000}"/>
    <cellStyle name="%" xfId="39" xr:uid="{00000000-0005-0000-0000-000004000000}"/>
    <cellStyle name="% 2" xfId="40" xr:uid="{00000000-0005-0000-0000-000005000000}"/>
    <cellStyle name="%_101029_CTPDW (Гана)_September 2010" xfId="41" xr:uid="{00000000-0005-0000-0000-000006000000}"/>
    <cellStyle name="%_110429_Госплан_Captain_str_dev_wells" xfId="42" xr:uid="{00000000-0005-0000-0000-000007000000}"/>
    <cellStyle name="%_110429_Госплан_South_Baleine_str_dev_wells" xfId="43" xr:uid="{00000000-0005-0000-0000-000008000000}"/>
    <cellStyle name="%_110920_Госплан_свод_Sierra-Leone_(Leon-Savanna)" xfId="44" xr:uid="{00000000-0005-0000-0000-000009000000}"/>
    <cellStyle name="%_110920_Госплан_свод_Sierra-Leone_(Leon-Savanna)_5Фн_Leon" xfId="45" xr:uid="{00000000-0005-0000-0000-00000A000000}"/>
    <cellStyle name="%_110920_Госплан_свод_Sierra-Leone_(Leon-Savanna)_5Фн_Savanna" xfId="46" xr:uid="{00000000-0005-0000-0000-00000B000000}"/>
    <cellStyle name="%_4Фн" xfId="47" xr:uid="{00000000-0005-0000-0000-00000C000000}"/>
    <cellStyle name="%_5Фн_Leon" xfId="48" xr:uid="{00000000-0005-0000-0000-00000D000000}"/>
    <cellStyle name="%_5Фн_Savanna" xfId="49" xr:uid="{00000000-0005-0000-0000-00000E000000}"/>
    <cellStyle name="???????" xfId="50" xr:uid="{00000000-0005-0000-0000-00000F000000}"/>
    <cellStyle name="????????" xfId="51" xr:uid="{00000000-0005-0000-0000-000010000000}"/>
    <cellStyle name="???????? [0]" xfId="52" xr:uid="{00000000-0005-0000-0000-000011000000}"/>
    <cellStyle name="??????????" xfId="53" xr:uid="{00000000-0005-0000-0000-000012000000}"/>
    <cellStyle name="?????????? [0]" xfId="54" xr:uid="{00000000-0005-0000-0000-000013000000}"/>
    <cellStyle name="???????????" xfId="55" xr:uid="{00000000-0005-0000-0000-000014000000}"/>
    <cellStyle name="????????????? ???????????" xfId="56" xr:uid="{00000000-0005-0000-0000-000015000000}"/>
    <cellStyle name="??????????_ Налоги 2013-2014 годы" xfId="57" xr:uid="{00000000-0005-0000-0000-000016000000}"/>
    <cellStyle name="????????_ ?? 25 ???" xfId="58" xr:uid="{00000000-0005-0000-0000-000017000000}"/>
    <cellStyle name="???????_ ????.???" xfId="59" xr:uid="{00000000-0005-0000-0000-000018000000}"/>
    <cellStyle name="??????_ ?? 25 ???" xfId="60" xr:uid="{00000000-0005-0000-0000-000019000000}"/>
    <cellStyle name="?’ћѓћ‚›‰" xfId="61" xr:uid="{00000000-0005-0000-0000-00001A000000}"/>
    <cellStyle name="?…‹?ђ?‚? [0.00]_GE 3 MINIMUM" xfId="62" xr:uid="{00000000-0005-0000-0000-00001B000000}"/>
    <cellStyle name="?…‹?ђ?‚?_GE 3 MINIMUM" xfId="63" xr:uid="{00000000-0005-0000-0000-00001C000000}"/>
    <cellStyle name="]_x000a__x000a_Zoomed=1_x000a__x000a_Row=0_x000a__x000a_Column=0_x000a__x000a_Height=0_x000a__x000a_Width=0_x000a__x000a_FontName=FoxFont_x000a__x000a_FontStyle=0_x000a__x000a_FontSize=9_x000a__x000a_PrtFontName=FoxPrin" xfId="64" xr:uid="{00000000-0005-0000-0000-00001D000000}"/>
    <cellStyle name="]_x000d__x000a_Zoomed=1_x000d__x000a_Row=0_x000d__x000a_Column=0_x000d__x000a_Height=0_x000d__x000a_Width=0_x000d__x000a_FontName=FoxFont_x000d__x000a_FontStyle=0_x000d__x000a_FontSize=9_x000d__x000a_PrtFontName=FoxPrin" xfId="65" xr:uid="{00000000-0005-0000-0000-00001E000000}"/>
    <cellStyle name="_1031буйича" xfId="66" xr:uid="{00000000-0005-0000-0000-00001F000000}"/>
    <cellStyle name="_1январ якуни Наманган" xfId="67" xr:uid="{00000000-0005-0000-0000-000020000000}"/>
    <cellStyle name="_2008 КХ ЯНГИ ДАСТУР" xfId="68" xr:uid="{00000000-0005-0000-0000-000021000000}"/>
    <cellStyle name="_2008 КХ ЯНГИ ДАСТУР_Таблицы 1-31)" xfId="69" xr:uid="{00000000-0005-0000-0000-000022000000}"/>
    <cellStyle name="_2008 КХ ЯНГИ ДАСТУР_Таблицы по целевому изучению-геология, добычи, нефтепрдукт (Таблицы 1-31)" xfId="70" xr:uid="{00000000-0005-0000-0000-000023000000}"/>
    <cellStyle name="_21а жадваллар" xfId="71" xr:uid="{00000000-0005-0000-0000-000024000000}"/>
    <cellStyle name="_21а жадваллар_ВВП пром (2)" xfId="72" xr:uid="{00000000-0005-0000-0000-000025000000}"/>
    <cellStyle name="_21а жадваллар_газомекость последний" xfId="73" xr:uid="{00000000-0005-0000-0000-000026000000}"/>
    <cellStyle name="_21а жадваллар_газомекость последний 2" xfId="74" xr:uid="{00000000-0005-0000-0000-000027000000}"/>
    <cellStyle name="_21а жадваллар_газомекость последний_бг-30 19.04.16" xfId="75" xr:uid="{00000000-0005-0000-0000-000028000000}"/>
    <cellStyle name="_21а жадваллар_газомекость последний_бг-30 19.04.16_1" xfId="76" xr:uid="{00000000-0005-0000-0000-000029000000}"/>
    <cellStyle name="_21а жадваллар_газомекость последний_прилож и рас 2015 г 01.10.14 (изм.)" xfId="77" xr:uid="{00000000-0005-0000-0000-00002A000000}"/>
    <cellStyle name="_21С-2003г" xfId="78" xr:uid="{00000000-0005-0000-0000-00002B000000}"/>
    <cellStyle name="_21С-2003г_ПДДС  форма НК (20) п" xfId="79" xr:uid="{00000000-0005-0000-0000-00002C000000}"/>
    <cellStyle name="_21С-2003г_ПДДС  форма НК (20)_23май03" xfId="80" xr:uid="{00000000-0005-0000-0000-00002D000000}"/>
    <cellStyle name="_21С-2003г_ПДДС  форма НК (20)_26май03" xfId="81" xr:uid="{00000000-0005-0000-0000-00002E000000}"/>
    <cellStyle name="_21С-2003г_ПДДС  форма НК (22)_23май03" xfId="82" xr:uid="{00000000-0005-0000-0000-00002F000000}"/>
    <cellStyle name="_21С-2003г_ПДДС  форма НК (22)_26май03" xfId="83" xr:uid="{00000000-0005-0000-0000-000030000000}"/>
    <cellStyle name="_21С-2003г_ПДДС  форма НК (22)п" xfId="84" xr:uid="{00000000-0005-0000-0000-000031000000}"/>
    <cellStyle name="_21С-2003г_Форма 21.1" xfId="85" xr:uid="{00000000-0005-0000-0000-000032000000}"/>
    <cellStyle name="_21С-2003г_форма 21-НГДО 2003г" xfId="86" xr:uid="{00000000-0005-0000-0000-000033000000}"/>
    <cellStyle name="_21С-2003г_формы по добыче и газопереработке1" xfId="87" xr:uid="{00000000-0005-0000-0000-000034000000}"/>
    <cellStyle name="_21С-уточ" xfId="88" xr:uid="{00000000-0005-0000-0000-000035000000}"/>
    <cellStyle name="_21С-уточ_Источники-2002(1кв)" xfId="89" xr:uid="{00000000-0005-0000-0000-000036000000}"/>
    <cellStyle name="_21С-уточ_НГДО-2002-2кв 1кристина" xfId="90" xr:uid="{00000000-0005-0000-0000-000037000000}"/>
    <cellStyle name="_21С-уточ_НГДО-2002-2кв2" xfId="91" xr:uid="{00000000-0005-0000-0000-000038000000}"/>
    <cellStyle name="_21С-уточ_НГДО-2002-3кв(нов)-4" xfId="92" xr:uid="{00000000-0005-0000-0000-000039000000}"/>
    <cellStyle name="_308 форма" xfId="93" xr:uid="{00000000-0005-0000-0000-00003A000000}"/>
    <cellStyle name="_308 форма_ВВП пром (2)" xfId="94" xr:uid="{00000000-0005-0000-0000-00003B000000}"/>
    <cellStyle name="_308 форма_газомекость последний" xfId="95" xr:uid="{00000000-0005-0000-0000-00003C000000}"/>
    <cellStyle name="_308 форма_газомекость последний 2" xfId="96" xr:uid="{00000000-0005-0000-0000-00003D000000}"/>
    <cellStyle name="_308 форма_газомекость последний_бг-30 19.04.16" xfId="97" xr:uid="{00000000-0005-0000-0000-00003E000000}"/>
    <cellStyle name="_308 форма_газомекость последний_бг-30 19.04.16_1" xfId="98" xr:uid="{00000000-0005-0000-0000-00003F000000}"/>
    <cellStyle name="_308 форма_газомекость последний_прилож и рас 2015 г 01.10.14 (изм.)" xfId="99" xr:uid="{00000000-0005-0000-0000-000040000000}"/>
    <cellStyle name="_999" xfId="100" xr:uid="{00000000-0005-0000-0000-000041000000}"/>
    <cellStyle name="_Assumptions" xfId="101" xr:uid="{00000000-0005-0000-0000-000042000000}"/>
    <cellStyle name="_Book4" xfId="102" xr:uid="{00000000-0005-0000-0000-000043000000}"/>
    <cellStyle name="_BUDGET_ПН2002(2)" xfId="103" xr:uid="{00000000-0005-0000-0000-000044000000}"/>
    <cellStyle name="_CE" xfId="104" xr:uid="{00000000-0005-0000-0000-000045000000}"/>
    <cellStyle name="_Forecast_2008-01" xfId="105" xr:uid="{00000000-0005-0000-0000-000046000000}"/>
    <cellStyle name="_Forecast_2010 (корректировка 06.10.2009)" xfId="106" xr:uid="{00000000-0005-0000-0000-000047000000}"/>
    <cellStyle name="_Forecast_2010 (корректировка 06.10.2009)_5Фн_Leon" xfId="107" xr:uid="{00000000-0005-0000-0000-000048000000}"/>
    <cellStyle name="_Forecast_2010 (корректировка 06.10.2009)_5Фн_Savanna" xfId="108" xr:uid="{00000000-0005-0000-0000-000049000000}"/>
    <cellStyle name="_Komi" xfId="109" xr:uid="{00000000-0005-0000-0000-00004A000000}"/>
    <cellStyle name="_RP-2000" xfId="110" xr:uid="{00000000-0005-0000-0000-00004B000000}"/>
    <cellStyle name="_SZNP - Eqiuty Roll" xfId="111" xr:uid="{00000000-0005-0000-0000-00004C000000}"/>
    <cellStyle name="_SZNP - rasshifrovki-002000-333" xfId="112" xr:uid="{00000000-0005-0000-0000-00004D000000}"/>
    <cellStyle name="_SZNP - TRS-092000" xfId="113" xr:uid="{00000000-0005-0000-0000-00004E000000}"/>
    <cellStyle name="_USC 2008 const 18-02-2008" xfId="114" xr:uid="{00000000-0005-0000-0000-00004F000000}"/>
    <cellStyle name="_USC 2008-03-27" xfId="115" xr:uid="{00000000-0005-0000-0000-000050000000}"/>
    <cellStyle name="_Бюд.2002г ЛУКОЙЛ-КомиЛена" xfId="116" xr:uid="{00000000-0005-0000-0000-000051000000}"/>
    <cellStyle name="_Бюд.2003г энон.план" xfId="117" xr:uid="{00000000-0005-0000-0000-000052000000}"/>
    <cellStyle name="_Бюд.ПНГП на 2003" xfId="118" xr:uid="{00000000-0005-0000-0000-000053000000}"/>
    <cellStyle name="_ГП_Расчет_Стратеги_отправка" xfId="119" xr:uid="{00000000-0005-0000-0000-000054000000}"/>
    <cellStyle name="_ДАСТУР макет" xfId="120" xr:uid="{00000000-0005-0000-0000-000055000000}"/>
    <cellStyle name="_ДАСТУР макет_ВВП пром (2)" xfId="121" xr:uid="{00000000-0005-0000-0000-000056000000}"/>
    <cellStyle name="_ДАСТУР макет_газомекость последний" xfId="122" xr:uid="{00000000-0005-0000-0000-000057000000}"/>
    <cellStyle name="_ДАСТУР макет_газомекость последний 2" xfId="123" xr:uid="{00000000-0005-0000-0000-000058000000}"/>
    <cellStyle name="_ДАСТУР макет_газомекость последний_бг-30 19.04.16" xfId="124" xr:uid="{00000000-0005-0000-0000-000059000000}"/>
    <cellStyle name="_ДАСТУР макет_газомекость последний_бг-30 19.04.16_1" xfId="125" xr:uid="{00000000-0005-0000-0000-00005A000000}"/>
    <cellStyle name="_ДАСТУР макет_газомекость последний_прилож и рас 2015 г 01.10.14 (изм.)" xfId="126" xr:uid="{00000000-0005-0000-0000-00005B000000}"/>
    <cellStyle name="_ДАСТУР обл план 2007-09" xfId="127" xr:uid="{00000000-0005-0000-0000-00005C000000}"/>
    <cellStyle name="_ДАСТУР обл план 2007-09_ВВП пром (2)" xfId="128" xr:uid="{00000000-0005-0000-0000-00005D000000}"/>
    <cellStyle name="_ДАСТУР обл план 2007-09_газомекость последний" xfId="129" xr:uid="{00000000-0005-0000-0000-00005E000000}"/>
    <cellStyle name="_ДАСТУР обл план 2007-09_газомекость последний 2" xfId="130" xr:uid="{00000000-0005-0000-0000-00005F000000}"/>
    <cellStyle name="_ДАСТУР обл план 2007-09_газомекость последний_бг-30 19.04.16" xfId="131" xr:uid="{00000000-0005-0000-0000-000060000000}"/>
    <cellStyle name="_ДАСТУР обл план 2007-09_газомекость последний_бг-30 19.04.16_1" xfId="132" xr:uid="{00000000-0005-0000-0000-000061000000}"/>
    <cellStyle name="_ДАСТУР обл план 2007-09_газомекость последний_прилож и рас 2015 г 01.10.14 (изм.)" xfId="133" xr:uid="{00000000-0005-0000-0000-000062000000}"/>
    <cellStyle name="_ЕСУ 2008" xfId="134" xr:uid="{00000000-0005-0000-0000-000063000000}"/>
    <cellStyle name="_Жиззах" xfId="135" xr:uid="{00000000-0005-0000-0000-000064000000}"/>
    <cellStyle name="_Жиззах_ВВП пром (2)" xfId="136" xr:uid="{00000000-0005-0000-0000-000065000000}"/>
    <cellStyle name="_Жиззах_газомекость последний" xfId="137" xr:uid="{00000000-0005-0000-0000-000066000000}"/>
    <cellStyle name="_Жиззах_газомекость последний 2" xfId="138" xr:uid="{00000000-0005-0000-0000-000067000000}"/>
    <cellStyle name="_Жиззах_газомекость последний_бг-30 19.04.16" xfId="139" xr:uid="{00000000-0005-0000-0000-000068000000}"/>
    <cellStyle name="_Жиззах_газомекость последний_бг-30 19.04.16_1" xfId="140" xr:uid="{00000000-0005-0000-0000-000069000000}"/>
    <cellStyle name="_Жиззах_газомекость последний_прилож и рас 2015 г 01.10.14 (изм.)" xfId="141" xr:uid="{00000000-0005-0000-0000-00006A000000}"/>
    <cellStyle name="_Кашкадарё" xfId="142" xr:uid="{00000000-0005-0000-0000-00006B000000}"/>
    <cellStyle name="_Кашкадарё_ВВП пром (2)" xfId="143" xr:uid="{00000000-0005-0000-0000-00006C000000}"/>
    <cellStyle name="_Кашкадарё_газомекость последний" xfId="144" xr:uid="{00000000-0005-0000-0000-00006D000000}"/>
    <cellStyle name="_Кашкадарё_газомекость последний 2" xfId="145" xr:uid="{00000000-0005-0000-0000-00006E000000}"/>
    <cellStyle name="_Кашкадарё_газомекость последний_бг-30 19.04.16" xfId="146" xr:uid="{00000000-0005-0000-0000-00006F000000}"/>
    <cellStyle name="_Кашкадарё_газомекость последний_бг-30 19.04.16_1" xfId="147" xr:uid="{00000000-0005-0000-0000-000070000000}"/>
    <cellStyle name="_Кашкадарё_газомекость последний_прилож и рас 2015 г 01.10.14 (изм.)" xfId="148" xr:uid="{00000000-0005-0000-0000-000071000000}"/>
    <cellStyle name="_Книга1" xfId="149" xr:uid="{00000000-0005-0000-0000-000072000000}"/>
    <cellStyle name="_Книга1_MODEL" xfId="150" xr:uid="{00000000-0005-0000-0000-000073000000}"/>
    <cellStyle name="_Книга1_MODEL_5Фн_Leon" xfId="151" xr:uid="{00000000-0005-0000-0000-000074000000}"/>
    <cellStyle name="_Книга1_MODEL_5Фн_Savanna" xfId="152" xr:uid="{00000000-0005-0000-0000-000075000000}"/>
    <cellStyle name="_Книга1_MODEL_MODEL" xfId="153" xr:uid="{00000000-0005-0000-0000-000076000000}"/>
    <cellStyle name="_Книга1_Графики сравнения вариантов по стратегии 07-17 " xfId="154" xr:uid="{00000000-0005-0000-0000-000077000000}"/>
    <cellStyle name="_Лист1" xfId="155" xr:uid="{00000000-0005-0000-0000-000078000000}"/>
    <cellStyle name="_ЛЛК в САП (2)" xfId="156" xr:uid="{00000000-0005-0000-0000-000079000000}"/>
    <cellStyle name="_модель прочие комерческие проекты(фин) (2)" xfId="157" xr:uid="{00000000-0005-0000-0000-00007A000000}"/>
    <cellStyle name="_модель прочие комерческие проекты(фин) (2)_MODEL" xfId="158" xr:uid="{00000000-0005-0000-0000-00007B000000}"/>
    <cellStyle name="_модель прочие комерческие проекты(фин) (2)_MODEL_5Фн_Leon" xfId="159" xr:uid="{00000000-0005-0000-0000-00007C000000}"/>
    <cellStyle name="_модель прочие комерческие проекты(фин) (2)_MODEL_5Фн_Savanna" xfId="160" xr:uid="{00000000-0005-0000-0000-00007D000000}"/>
    <cellStyle name="_модель прочие комерческие проекты(фин) (2)_MODEL_MODEL" xfId="161" xr:uid="{00000000-0005-0000-0000-00007E000000}"/>
    <cellStyle name="_Наманган-1" xfId="162" xr:uid="{00000000-0005-0000-0000-00007F000000}"/>
    <cellStyle name="_Наманган-1_ВВП пром (2)" xfId="163" xr:uid="{00000000-0005-0000-0000-000080000000}"/>
    <cellStyle name="_Наманган-1_газомекость последний" xfId="164" xr:uid="{00000000-0005-0000-0000-000081000000}"/>
    <cellStyle name="_Наманган-1_газомекость последний 2" xfId="165" xr:uid="{00000000-0005-0000-0000-000082000000}"/>
    <cellStyle name="_Наманган-1_газомекость последний_бг-30 19.04.16" xfId="166" xr:uid="{00000000-0005-0000-0000-000083000000}"/>
    <cellStyle name="_Наманган-1_газомекость последний_бг-30 19.04.16_1" xfId="167" xr:uid="{00000000-0005-0000-0000-000084000000}"/>
    <cellStyle name="_Наманган-1_газомекость последний_прилож и рас 2015 г 01.10.14 (изм.)" xfId="168" xr:uid="{00000000-0005-0000-0000-000085000000}"/>
    <cellStyle name="_НГДО-2002-2кв-11" xfId="169" xr:uid="{00000000-0005-0000-0000-000086000000}"/>
    <cellStyle name="_НГДО-2002-2кв-12" xfId="170" xr:uid="{00000000-0005-0000-0000-000087000000}"/>
    <cellStyle name="_НГДО-2002-3кв(нов)Надя" xfId="171" xr:uid="{00000000-0005-0000-0000-000088000000}"/>
    <cellStyle name="_ОМП ЕСУ 09.06.10" xfId="172" xr:uid="{00000000-0005-0000-0000-000089000000}"/>
    <cellStyle name="_ОМП ЕСУ 09.06.10_5Фн_Leon" xfId="173" xr:uid="{00000000-0005-0000-0000-00008A000000}"/>
    <cellStyle name="_ОМП ЕСУ 09.06.10_5Фн_Savanna" xfId="174" xr:uid="{00000000-0005-0000-0000-00008B000000}"/>
    <cellStyle name="_Пад_доб2002ПН" xfId="175" xr:uid="{00000000-0005-0000-0000-00008C000000}"/>
    <cellStyle name="_Паспорт_Джьерское" xfId="176" xr:uid="{00000000-0005-0000-0000-00008D000000}"/>
    <cellStyle name="_Паспорт_З.Турчаниновское" xfId="177" xr:uid="{00000000-0005-0000-0000-00008E000000}"/>
    <cellStyle name="_Паспорт_З.Тэбукское" xfId="178" xr:uid="{00000000-0005-0000-0000-00008F000000}"/>
    <cellStyle name="_Паспорт_Исаковское" xfId="179" xr:uid="{00000000-0005-0000-0000-000090000000}"/>
    <cellStyle name="_Паспорт_Кыртаельское" xfId="180" xr:uid="{00000000-0005-0000-0000-000091000000}"/>
    <cellStyle name="_Паспорт_Мичаюское" xfId="181" xr:uid="{00000000-0005-0000-0000-000092000000}"/>
    <cellStyle name="_Паспорт_Пашнинское" xfId="182" xr:uid="{00000000-0005-0000-0000-000093000000}"/>
    <cellStyle name="_Паспорт_Турчаниновское" xfId="183" xr:uid="{00000000-0005-0000-0000-000094000000}"/>
    <cellStyle name="_Паспорт_Ю.Терехевейское" xfId="184" xr:uid="{00000000-0005-0000-0000-000095000000}"/>
    <cellStyle name="_Пермнефтегазпереработка ЕСУ" xfId="185" xr:uid="{00000000-0005-0000-0000-000096000000}"/>
    <cellStyle name="_Приложения Джьерское" xfId="186" xr:uid="{00000000-0005-0000-0000-000097000000}"/>
    <cellStyle name="_Приложения Ю.-Терехевейское" xfId="187" xr:uid="{00000000-0005-0000-0000-000098000000}"/>
    <cellStyle name="_Прогн-НРМ-2010-2013-макет" xfId="188" xr:uid="{00000000-0005-0000-0000-000099000000}"/>
    <cellStyle name="_Прогн-НРМ-2010-2013-макет_Таблицы 1-31)" xfId="189" xr:uid="{00000000-0005-0000-0000-00009A000000}"/>
    <cellStyle name="_Прогн-НРМ-2010-2013-макет_Таблицы по целевому изучению-геология, добычи, нефтепрдукт (Таблицы 1-31)" xfId="190" xr:uid="{00000000-0005-0000-0000-00009B000000}"/>
    <cellStyle name="_РасПадДоб КРС,ПНП,ПРС-2002год" xfId="191" xr:uid="{00000000-0005-0000-0000-00009C000000}"/>
    <cellStyle name="_РасПадДоб КРС,ПНП,ПРС-2002год_21 возврат" xfId="192" xr:uid="{00000000-0005-0000-0000-00009D000000}"/>
    <cellStyle name="_РасПадДоб КРС,ПНП,ПРС-2002год_BUDGET_ПН2002(2)" xfId="193" xr:uid="{00000000-0005-0000-0000-00009E000000}"/>
    <cellStyle name="_Расчет Сниж Доб 2002г" xfId="194" xr:uid="{00000000-0005-0000-0000-00009F000000}"/>
    <cellStyle name="_РасчетЗС15.10.2001гxls" xfId="195" xr:uid="{00000000-0005-0000-0000-0000A0000000}"/>
    <cellStyle name="_РасчетЗС15.10.2001гxls_2002 ЗАО Пермь прогноз" xfId="196" xr:uid="{00000000-0005-0000-0000-0000A1000000}"/>
    <cellStyle name="_РасчетЗС15.10.2001гxls_Источники-2002(1кв)" xfId="197" xr:uid="{00000000-0005-0000-0000-0000A2000000}"/>
    <cellStyle name="_РасчетЗС15.10.2001гxls_НГДО-2002-2кв 1кристина" xfId="198" xr:uid="{00000000-0005-0000-0000-0000A3000000}"/>
    <cellStyle name="_РасчетЗС15.10.2001гxls_НГДО-2002-2кв 1кристина_Downstream-LNB-II 2003" xfId="199" xr:uid="{00000000-0005-0000-0000-0000A4000000}"/>
    <cellStyle name="_РасчетЗС15.10.2001гxls_НГДО-2002-2кв2" xfId="200" xr:uid="{00000000-0005-0000-0000-0000A5000000}"/>
    <cellStyle name="_РасчетЗС15.10.2001гxls_НГДО-2002-2кв2_Downstream-LNB-II 2003" xfId="201" xr:uid="{00000000-0005-0000-0000-0000A6000000}"/>
    <cellStyle name="_РасчетЗС15.10.2001гxls_НГДО-2002-3кв(нов)-4" xfId="202" xr:uid="{00000000-0005-0000-0000-0000A7000000}"/>
    <cellStyle name="_РасчетЗС15.10.2001гxls_НГДО-2002-3кв(нов)-4_Downstream-LNB-II 2003" xfId="203" xr:uid="{00000000-0005-0000-0000-0000A8000000}"/>
    <cellStyle name="_РасчетЗС15.10.2001гxls_ЦДУ1полугодие2002г" xfId="204" xr:uid="{00000000-0005-0000-0000-0000A9000000}"/>
    <cellStyle name="_РасчетЗС15.10.2001гxls_ЦДУ1полугодие2002г_Downstream-LNB-II 2003" xfId="205" xr:uid="{00000000-0005-0000-0000-0000AA000000}"/>
    <cellStyle name="_Самар_анд" xfId="206" xr:uid="{00000000-0005-0000-0000-0000AB000000}"/>
    <cellStyle name="_Самар_анд_ВВП пром (2)" xfId="207" xr:uid="{00000000-0005-0000-0000-0000AC000000}"/>
    <cellStyle name="_Самар_анд_газомекость последний" xfId="208" xr:uid="{00000000-0005-0000-0000-0000AD000000}"/>
    <cellStyle name="_Самар_анд_газомекость последний 2" xfId="209" xr:uid="{00000000-0005-0000-0000-0000AE000000}"/>
    <cellStyle name="_Самар_анд_газомекость последний_бг-30 19.04.16" xfId="210" xr:uid="{00000000-0005-0000-0000-0000AF000000}"/>
    <cellStyle name="_Самар_анд_газомекость последний_бг-30 19.04.16_1" xfId="211" xr:uid="{00000000-0005-0000-0000-0000B0000000}"/>
    <cellStyle name="_Самар_анд_газомекость последний_прилож и рас 2015 г 01.10.14 (изм.)" xfId="212" xr:uid="{00000000-0005-0000-0000-0000B1000000}"/>
    <cellStyle name="_Сирдарё" xfId="213" xr:uid="{00000000-0005-0000-0000-0000B2000000}"/>
    <cellStyle name="_Сирдарё_ВВП пром (2)" xfId="214" xr:uid="{00000000-0005-0000-0000-0000B3000000}"/>
    <cellStyle name="_Сирдарё_газомекость последний" xfId="215" xr:uid="{00000000-0005-0000-0000-0000B4000000}"/>
    <cellStyle name="_Сирдарё_газомекость последний 2" xfId="216" xr:uid="{00000000-0005-0000-0000-0000B5000000}"/>
    <cellStyle name="_Сирдарё_газомекость последний_бг-30 19.04.16" xfId="217" xr:uid="{00000000-0005-0000-0000-0000B6000000}"/>
    <cellStyle name="_Сирдарё_газомекость последний_бг-30 19.04.16_1" xfId="218" xr:uid="{00000000-0005-0000-0000-0000B7000000}"/>
    <cellStyle name="_Сирдарё_газомекость последний_прилож и рас 2015 г 01.10.14 (изм.)" xfId="219" xr:uid="{00000000-0005-0000-0000-0000B8000000}"/>
    <cellStyle name="_Смета затрат по прочим обществам" xfId="220" xr:uid="{00000000-0005-0000-0000-0000B9000000}"/>
    <cellStyle name="_Смета затрат по прочим обществам_Downstream-LNB-II 2003" xfId="221" xr:uid="{00000000-0005-0000-0000-0000BA000000}"/>
    <cellStyle name="_соц раз Азиз" xfId="222" xr:uid="{00000000-0005-0000-0000-0000BB000000}"/>
    <cellStyle name="_соц раз Азиз_Таблицы 1-31)" xfId="223" xr:uid="{00000000-0005-0000-0000-0000BC000000}"/>
    <cellStyle name="_соц раз Азиз_Таблицы по целевому изучению-геология, добычи, нефтепрдукт (Таблицы 1-31)" xfId="224" xr:uid="{00000000-0005-0000-0000-0000BD000000}"/>
    <cellStyle name="_СПРАВОЧНИК ЦЕН ОБР№0 12-2007 +разбивка по группам v6" xfId="225" xr:uid="{00000000-0005-0000-0000-0000BE000000}"/>
    <cellStyle name="_Сравнение Коми" xfId="226" xr:uid="{00000000-0005-0000-0000-0000BF000000}"/>
    <cellStyle name="_Сурхондарё " xfId="227" xr:uid="{00000000-0005-0000-0000-0000C0000000}"/>
    <cellStyle name="_Сурхондарё _ВВП пром (2)" xfId="228" xr:uid="{00000000-0005-0000-0000-0000C1000000}"/>
    <cellStyle name="_Сурхондарё _газомекость последний" xfId="229" xr:uid="{00000000-0005-0000-0000-0000C2000000}"/>
    <cellStyle name="_Сурхондарё _газомекость последний 2" xfId="230" xr:uid="{00000000-0005-0000-0000-0000C3000000}"/>
    <cellStyle name="_Сурхондарё _газомекость последний_бг-30 19.04.16" xfId="231" xr:uid="{00000000-0005-0000-0000-0000C4000000}"/>
    <cellStyle name="_Сурхондарё _газомекость последний_бг-30 19.04.16_1" xfId="232" xr:uid="{00000000-0005-0000-0000-0000C5000000}"/>
    <cellStyle name="_Сурхондарё _газомекость последний_прилож и рас 2015 г 01.10.14 (изм.)" xfId="233" xr:uid="{00000000-0005-0000-0000-0000C6000000}"/>
    <cellStyle name="_Сценарные условия (14.01.2004)" xfId="234" xr:uid="{00000000-0005-0000-0000-0000C7000000}"/>
    <cellStyle name="_Сценарные условия (14.01.2004)_MODEL" xfId="235" xr:uid="{00000000-0005-0000-0000-0000C8000000}"/>
    <cellStyle name="_Сценарные условия (14.01.2004)_MODEL_5Фн_Leon" xfId="236" xr:uid="{00000000-0005-0000-0000-0000C9000000}"/>
    <cellStyle name="_Сценарные условия (14.01.2004)_MODEL_5Фн_Savanna" xfId="237" xr:uid="{00000000-0005-0000-0000-0000CA000000}"/>
    <cellStyle name="_Сценарные условия (14.01.2004)_MODEL_MODEL" xfId="238" xr:uid="{00000000-0005-0000-0000-0000CB000000}"/>
    <cellStyle name="_Сценарные условия 04-06 гг6" xfId="239" xr:uid="{00000000-0005-0000-0000-0000CC000000}"/>
    <cellStyle name="_Туракургон СРОЧНО" xfId="240" xr:uid="{00000000-0005-0000-0000-0000CD000000}"/>
    <cellStyle name="_факторы" xfId="241" xr:uid="{00000000-0005-0000-0000-0000CE000000}"/>
    <cellStyle name="_факторы_Таблицы 1-31)" xfId="242" xr:uid="{00000000-0005-0000-0000-0000CF000000}"/>
    <cellStyle name="_факторы_Таблицы по целевому изучению-геология, добычи, нефтепрдукт (Таблицы 1-31)" xfId="243" xr:uid="{00000000-0005-0000-0000-0000D0000000}"/>
    <cellStyle name="_Фаолият" xfId="244" xr:uid="{00000000-0005-0000-0000-0000D1000000}"/>
    <cellStyle name="_Фаолият_ВВП пром (2)" xfId="245" xr:uid="{00000000-0005-0000-0000-0000D2000000}"/>
    <cellStyle name="_Фаолият_газомекость последний" xfId="246" xr:uid="{00000000-0005-0000-0000-0000D3000000}"/>
    <cellStyle name="_Фаолият_газомекость последний 2" xfId="247" xr:uid="{00000000-0005-0000-0000-0000D4000000}"/>
    <cellStyle name="_Фаолият_газомекость последний_бг-30 19.04.16" xfId="248" xr:uid="{00000000-0005-0000-0000-0000D5000000}"/>
    <cellStyle name="_Фаолият_газомекость последний_бг-30 19.04.16_1" xfId="249" xr:uid="{00000000-0005-0000-0000-0000D6000000}"/>
    <cellStyle name="_Фаолият_газомекость последний_прилож и рас 2015 г 01.10.14 (изм.)" xfId="250" xr:uid="{00000000-0005-0000-0000-0000D7000000}"/>
    <cellStyle name="_Фаолият_қишлоқ таррақиёти 82 банд тўлиқ" xfId="251" xr:uid="{00000000-0005-0000-0000-0000D8000000}"/>
    <cellStyle name="_Фаолият_қишлоқ таррақиёти 82 банд тўлиқ_2 Приложение №1 к Постановлению" xfId="252" xr:uid="{00000000-0005-0000-0000-0000D9000000}"/>
    <cellStyle name="_Фаолият_қишлоқ таррақиёти 82 банд тўлиқ_2 Приложения к постановлению" xfId="253" xr:uid="{00000000-0005-0000-0000-0000DA000000}"/>
    <cellStyle name="_Фаолият_қишлоқ таррақиёти 82 банд тўлиқ_3 Приложение №2 к Постановлению" xfId="254" xr:uid="{00000000-0005-0000-0000-0000DB000000}"/>
    <cellStyle name="_Фаолият_қишлоқ таррақиёти 82 банд тўлиқ_газомекость последний" xfId="255" xr:uid="{00000000-0005-0000-0000-0000DC000000}"/>
    <cellStyle name="_Фаолият_қишлоқ таррақиёти 82 банд тўлиқ_Копия 2 Приложение _1 к Постановлению" xfId="256" xr:uid="{00000000-0005-0000-0000-0000DD000000}"/>
    <cellStyle name="_Фаолият_қишлоқ таррақиёти 82 банд тўлиқ_Приложение 1" xfId="257" xr:uid="{00000000-0005-0000-0000-0000DE000000}"/>
    <cellStyle name="_Фаолият_қишлоқ таррақиёти 82 банд тўлиқ_Приложения к ПП" xfId="258" xr:uid="{00000000-0005-0000-0000-0000DF000000}"/>
    <cellStyle name="_Фаолият_қишлоқ таррақиёти 82 банд тўлиқ_Рассмот.таблица-экономия в деньгах-1" xfId="259" xr:uid="{00000000-0005-0000-0000-0000E0000000}"/>
    <cellStyle name="_Фаолият_ЯИЎ-сервис" xfId="260" xr:uid="{00000000-0005-0000-0000-0000E1000000}"/>
    <cellStyle name="_Фаолият_ЯИЎ-сервис_2 Приложение №1 к Постановлению" xfId="261" xr:uid="{00000000-0005-0000-0000-0000E2000000}"/>
    <cellStyle name="_Фаолият_ЯИЎ-сервис_2 Приложения к постановлению" xfId="262" xr:uid="{00000000-0005-0000-0000-0000E3000000}"/>
    <cellStyle name="_Фаолият_ЯИЎ-сервис_3 Приложение №2 к Постановлению" xfId="263" xr:uid="{00000000-0005-0000-0000-0000E4000000}"/>
    <cellStyle name="_Фаолият_ЯИЎ-сервис_газомекость последний" xfId="264" xr:uid="{00000000-0005-0000-0000-0000E5000000}"/>
    <cellStyle name="_Фаолият_ЯИЎ-сервис_Копия 2 Приложение _1 к Постановлению" xfId="265" xr:uid="{00000000-0005-0000-0000-0000E6000000}"/>
    <cellStyle name="_Фаолият_ЯИЎ-сервис_Приложение 1" xfId="266" xr:uid="{00000000-0005-0000-0000-0000E7000000}"/>
    <cellStyle name="_Фаолият_ЯИЎ-сервис_Приложения к ПП" xfId="267" xr:uid="{00000000-0005-0000-0000-0000E8000000}"/>
    <cellStyle name="_Фаолият_ЯИЎ-сервис_Рассмот.таблица-экономия в деньгах-1" xfId="268" xr:uid="{00000000-0005-0000-0000-0000E9000000}"/>
    <cellStyle name="_ФОРМА" xfId="269" xr:uid="{00000000-0005-0000-0000-0000EA000000}"/>
    <cellStyle name="_форма 14- 2003г" xfId="270" xr:uid="{00000000-0005-0000-0000-0000EB000000}"/>
    <cellStyle name="_форма 14,1- 2003г" xfId="271" xr:uid="{00000000-0005-0000-0000-0000EC000000}"/>
    <cellStyle name="_форма 18 20" xfId="272" xr:uid="{00000000-0005-0000-0000-0000ED000000}"/>
    <cellStyle name="_форма 18- 2003г" xfId="273" xr:uid="{00000000-0005-0000-0000-0000EE000000}"/>
    <cellStyle name="_форма 21 18К1 для доч пп Пермнефть" xfId="274" xr:uid="{00000000-0005-0000-0000-0000EF000000}"/>
    <cellStyle name="_форма 21 18К1 для доч пп Пермнефть_Downstream-LNB-II 2003" xfId="275" xr:uid="{00000000-0005-0000-0000-0000F0000000}"/>
    <cellStyle name="_форма 21 18К1 для доч пп Пермнефть_Источники-2002(1кв)" xfId="276" xr:uid="{00000000-0005-0000-0000-0000F1000000}"/>
    <cellStyle name="_форма 21 18К1 для доч пп Пермнефть_Источники-2002(1кв)_Downstream-LNB-II 2003" xfId="277" xr:uid="{00000000-0005-0000-0000-0000F2000000}"/>
    <cellStyle name="_форма 21 18К1 для доч пп Пермнефть_НГДО-2002-2кв 1кристина" xfId="278" xr:uid="{00000000-0005-0000-0000-0000F3000000}"/>
    <cellStyle name="_форма 21 18К1 для доч пп Пермнефть_НГДО-2002-2кв 1кристина_Downstream-LNB-II 2003" xfId="279" xr:uid="{00000000-0005-0000-0000-0000F4000000}"/>
    <cellStyle name="_форма 21 18К1 для доч пп Пермнефть_НГДО-2002-2кв2" xfId="280" xr:uid="{00000000-0005-0000-0000-0000F5000000}"/>
    <cellStyle name="_форма 21 18К1 для доч пп Пермнефть_НГДО-2002-2кв2_Downstream-LNB-II 2003" xfId="281" xr:uid="{00000000-0005-0000-0000-0000F6000000}"/>
    <cellStyle name="_форма 21 18К1 для доч пп Пермнефть_НГДО-2002-3кв(нов)-4" xfId="282" xr:uid="{00000000-0005-0000-0000-0000F7000000}"/>
    <cellStyle name="_форма 21 18К1 для доч пп Пермнефть_НГДО-2002-3кв(нов)-4_Downstream-LNB-II 2003" xfId="283" xr:uid="{00000000-0005-0000-0000-0000F8000000}"/>
    <cellStyle name="_форма 21 18К1 для доч пп Пермнефть_ПроектЗС-2003г(дляЗС)18.10.2002г" xfId="284" xr:uid="{00000000-0005-0000-0000-0000F9000000}"/>
    <cellStyle name="_форма 21 18К1 для доч пп Пермнефть_Сентябрь-Люба" xfId="285" xr:uid="{00000000-0005-0000-0000-0000FA000000}"/>
    <cellStyle name="_форма 21 18К1 для доч пп Пермнефть_Ф 51" xfId="286" xr:uid="{00000000-0005-0000-0000-0000FB000000}"/>
    <cellStyle name="_форма 21 18К1 для доч пп Пермнефть_Ф 51 (по регламенту)" xfId="287" xr:uid="{00000000-0005-0000-0000-0000FC000000}"/>
    <cellStyle name="_форма 21 18К1 для доч пп Пермнефть_Ф 511" xfId="288" xr:uid="{00000000-0005-0000-0000-0000FD000000}"/>
    <cellStyle name="_форма 21 18К1 для доч пп Пермнефть_ф.51 ноябрь 2002 г." xfId="289" xr:uid="{00000000-0005-0000-0000-0000FE000000}"/>
    <cellStyle name="_форма 21 18К1 для доч пп Пермнефть_Ф_14-_2003_Л" xfId="290" xr:uid="{00000000-0005-0000-0000-0000FF000000}"/>
    <cellStyle name="_форма 21 18К1 для доч пп Пермнефть_Ф_18_2003_Л" xfId="291" xr:uid="{00000000-0005-0000-0000-000000010000}"/>
    <cellStyle name="_форма 21 18К1 для доч пп Пермнефть_Ф_20-_2003_Л" xfId="292" xr:uid="{00000000-0005-0000-0000-000001010000}"/>
    <cellStyle name="_форма 21 18К1 для доч пп Пермнефть_Ф_21 НГДО 2003_Л" xfId="293" xr:uid="{00000000-0005-0000-0000-000002010000}"/>
    <cellStyle name="_форма 21 18К1 для доч пп Пермнефть_Ф_21 С_ 2003_Л" xfId="294" xr:uid="{00000000-0005-0000-0000-000003010000}"/>
    <cellStyle name="_форма 21 18К1 для доч пп Пермнефть_Ф_31_2003_Л" xfId="295" xr:uid="{00000000-0005-0000-0000-000004010000}"/>
    <cellStyle name="_форма 21 18К1 для доч пп Пермнефть_форма 14- 2003г" xfId="296" xr:uid="{00000000-0005-0000-0000-000005010000}"/>
    <cellStyle name="_форма 21 18К1 для доч пп Пермнефть_форма 14- 2003г (после СД)." xfId="297" xr:uid="{00000000-0005-0000-0000-000006010000}"/>
    <cellStyle name="_форма 21 18К1 для доч пп Пермнефть_Форма 14- для ГУКБЭПИ" xfId="298" xr:uid="{00000000-0005-0000-0000-000007010000}"/>
    <cellStyle name="_форма 21 18К1 для доч пп Пермнефть_форма 14,1- 2003г" xfId="299" xr:uid="{00000000-0005-0000-0000-000008010000}"/>
    <cellStyle name="_форма 21 18К1 для доч пп Пермнефть_форма 18- 2003г" xfId="300" xr:uid="{00000000-0005-0000-0000-000009010000}"/>
    <cellStyle name="_форма 21 18К1 для доч пп Пермнефть_форма 20- 2003г" xfId="301" xr:uid="{00000000-0005-0000-0000-00000A010000}"/>
    <cellStyle name="_форма 21 18К1 для доч пп Пермнефть_форма 21 С- 2003г" xfId="302" xr:uid="{00000000-0005-0000-0000-00000B010000}"/>
    <cellStyle name="_форма 21 18К1 для доч пп Пермнефть_форма 21 С- 2003г(после СД)" xfId="303" xr:uid="{00000000-0005-0000-0000-00000C010000}"/>
    <cellStyle name="_форма 21 18К1 для доч пп Пермнефть_форма 21-НГДО 2003г" xfId="304" xr:uid="{00000000-0005-0000-0000-00000D010000}"/>
    <cellStyle name="_форма 21 18К1 для доч пп Пермнефть_форма 21-НГДО 2003г-1" xfId="305" xr:uid="{00000000-0005-0000-0000-00000E010000}"/>
    <cellStyle name="_форма 21 18К1 для доч пп Пермнефть_форма 21-НГДО 2003г-мой1" xfId="306" xr:uid="{00000000-0005-0000-0000-00000F010000}"/>
    <cellStyle name="_форма 21 18К1 для доч пп Пермнефть_форма 31- 2003г" xfId="307" xr:uid="{00000000-0005-0000-0000-000010010000}"/>
    <cellStyle name="_форма 21 18К1 для доч пп Пермнефть_форма 51_Люба" xfId="308" xr:uid="{00000000-0005-0000-0000-000011010000}"/>
    <cellStyle name="_форма 21 18К1 для доч пп Пермнефть_ФОРМЫ ГУКБЭПИ" xfId="309" xr:uid="{00000000-0005-0000-0000-000012010000}"/>
    <cellStyle name="_форма 21 18К1 для доч пп Пермнефть_ФОРМЫ ГУКБЭПИ-04.07.03" xfId="310" xr:uid="{00000000-0005-0000-0000-000013010000}"/>
    <cellStyle name="_форма 21 18К1 для доч пп Пермнефть_Формы для БК" xfId="311" xr:uid="{00000000-0005-0000-0000-000014010000}"/>
    <cellStyle name="_форма 21 18К1 для доч пп Пермнефть_Формы для Вик. Андр" xfId="312" xr:uid="{00000000-0005-0000-0000-000015010000}"/>
    <cellStyle name="_форма 21 18К1 для доч пп Пермнефть_ФОРМЫ_2003_ЗАО" xfId="313" xr:uid="{00000000-0005-0000-0000-000016010000}"/>
    <cellStyle name="_форма 21 18К1 для доч пп Пермнефть_ФОРМЫ2003годНГДО" xfId="314" xr:uid="{00000000-0005-0000-0000-000017010000}"/>
    <cellStyle name="_форма 21 18К1 для доч пп Пермнефть_ФОРМЫ2003годНК эконом8663" xfId="315" xr:uid="{00000000-0005-0000-0000-000018010000}"/>
    <cellStyle name="_форма 21 18К1 для доч пп Пермнефть_ФОРМЫ2003годНК эконом8663 ( 170)" xfId="316" xr:uid="{00000000-0005-0000-0000-000019010000}"/>
    <cellStyle name="_форма 21 С- 2003г" xfId="317" xr:uid="{00000000-0005-0000-0000-00001A010000}"/>
    <cellStyle name="_Форма 21.1" xfId="318" xr:uid="{00000000-0005-0000-0000-00001B010000}"/>
    <cellStyle name="_Форма 21.1_21-НГДО- год" xfId="319" xr:uid="{00000000-0005-0000-0000-00001C010000}"/>
    <cellStyle name="_Форма 21.1_ФОРМЫ ГУКБЭПИ" xfId="320" xr:uid="{00000000-0005-0000-0000-00001D010000}"/>
    <cellStyle name="_Форма 21.1_Формы для БК" xfId="321" xr:uid="{00000000-0005-0000-0000-00001E010000}"/>
    <cellStyle name="_форма 21-НГДО 2003г" xfId="322" xr:uid="{00000000-0005-0000-0000-00001F010000}"/>
    <cellStyle name="_форма 31- 2003г" xfId="323" xr:uid="{00000000-0005-0000-0000-000020010000}"/>
    <cellStyle name="_форма ЭП-НГДО к Реглам" xfId="324" xr:uid="{00000000-0005-0000-0000-000021010000}"/>
    <cellStyle name="_ФОРМА_2002 ЗАО Пермь прогноз" xfId="325" xr:uid="{00000000-0005-0000-0000-000022010000}"/>
    <cellStyle name="_ФОРМА_2002 ЗАО Пермь прогноз_Downstream-LNB-II 2003" xfId="326" xr:uid="{00000000-0005-0000-0000-000023010000}"/>
    <cellStyle name="_ФОРМА_2003 2 кв  Хазар" xfId="327" xr:uid="{00000000-0005-0000-0000-000024010000}"/>
    <cellStyle name="_ФОРМА_5 Формы документов по Врем.рег" xfId="328" xr:uid="{00000000-0005-0000-0000-000025010000}"/>
    <cellStyle name="_ФОРМА_BUDGET_ ZAO 03_01.12.02испр_упр" xfId="329" xr:uid="{00000000-0005-0000-0000-000026010000}"/>
    <cellStyle name="_ФОРМА_BUDGET_ ZAO 03_03.12.02испр_упр" xfId="330" xr:uid="{00000000-0005-0000-0000-000027010000}"/>
    <cellStyle name="_ФОРМА_BUDGET_ ZAO 03_14.11.02_Вариант" xfId="331" xr:uid="{00000000-0005-0000-0000-000028010000}"/>
    <cellStyle name="_ФОРМА_BUDGET_ ZAO 03_18.10.02_Вариант" xfId="332" xr:uid="{00000000-0005-0000-0000-000029010000}"/>
    <cellStyle name="_ФОРМА_BUDGET_ ZAO 03_19.11.02" xfId="333" xr:uid="{00000000-0005-0000-0000-00002A010000}"/>
    <cellStyle name="_ФОРМА_BUDGET_ ZAO 03_21.11.02" xfId="334" xr:uid="{00000000-0005-0000-0000-00002B010000}"/>
    <cellStyle name="_ФОРМА_BUDGET_ ZAO 03_22.10.02_Вариант" xfId="335" xr:uid="{00000000-0005-0000-0000-00002C010000}"/>
    <cellStyle name="_ФОРМА_BUDGET_ ZAO 03_25.10.02_Вариант" xfId="336" xr:uid="{00000000-0005-0000-0000-00002D010000}"/>
    <cellStyle name="_ФОРМА_BUDGET_FIN_IIkv_ 2002_Dtd=17,5(затарты 20% равномерно)" xfId="337" xr:uid="{00000000-0005-0000-0000-00002E010000}"/>
    <cellStyle name="_ФОРМА_BUDGET_FIN_IIkv_ 2002_Dtd=17,5(затарты 20% равномерно)_показатели 1полугод_Кристине" xfId="338" xr:uid="{00000000-0005-0000-0000-00002F010000}"/>
    <cellStyle name="_ФОРМА_BUDGET_IIkv_ 2002_Dtd=17,5(с предл ПН)" xfId="339" xr:uid="{00000000-0005-0000-0000-000030010000}"/>
    <cellStyle name="_ФОРМА_BUDGET_IIkv_ 2002_Dtd=17,5(с предл ПН)_показатели 1полугод_Кристине" xfId="340" xr:uid="{00000000-0005-0000-0000-000031010000}"/>
    <cellStyle name="_ФОРМА_BUDGET_Ikv_ 2002_Dtd=19" xfId="341" xr:uid="{00000000-0005-0000-0000-000032010000}"/>
    <cellStyle name="_ФОРМА_BUDGET_Ikv_ 2002_Dtd=19_показатели 1полугод_Кристине" xfId="342" xr:uid="{00000000-0005-0000-0000-000033010000}"/>
    <cellStyle name="_ФОРМА_BUDGET_ZAO2002" xfId="343" xr:uid="{00000000-0005-0000-0000-000034010000}"/>
    <cellStyle name="_ФОРМА_BUDGET_ZAO2002(I кв)" xfId="344" xr:uid="{00000000-0005-0000-0000-000035010000}"/>
    <cellStyle name="_ФОРМА_BUDGET_ПН2002(2)" xfId="345" xr:uid="{00000000-0005-0000-0000-000036010000}"/>
    <cellStyle name="_ФОРМА_BUDGET_ПН2002(2)_показатели 1полугод_Кристине" xfId="346" xr:uid="{00000000-0005-0000-0000-000037010000}"/>
    <cellStyle name="_ФОРМА_BUDGET_ъбп2002" xfId="347" xr:uid="{00000000-0005-0000-0000-000038010000}"/>
    <cellStyle name="_ФОРМА_Downstream-LNB-II 2003" xfId="348" xr:uid="{00000000-0005-0000-0000-000039010000}"/>
    <cellStyle name="_ФОРМА_LUKOIL forms 2003 LOHL consolidated v5 16 oct 2002" xfId="349" xr:uid="{00000000-0005-0000-0000-00003A010000}"/>
    <cellStyle name="_ФОРМА_АГДгод03" xfId="350" xr:uid="{00000000-0005-0000-0000-00003B010000}"/>
    <cellStyle name="_ФОРМА_Бюд.2002г энон.план(ожид)" xfId="351" xr:uid="{00000000-0005-0000-0000-00003C010000}"/>
    <cellStyle name="_ФОРМА_Бюд.2003г энон.план." xfId="352" xr:uid="{00000000-0005-0000-0000-00003D010000}"/>
    <cellStyle name="_ФОРМА_Бюд.2003г энон.план.(инвест.3925,2)" xfId="353" xr:uid="{00000000-0005-0000-0000-00003E010000}"/>
    <cellStyle name="_ФОРМА_БЮДЖЕТ на ноябрь" xfId="354" xr:uid="{00000000-0005-0000-0000-00003F010000}"/>
    <cellStyle name="_ФОРМА_БЮДЖЕТ-ЗС-2003год-44680Лена" xfId="355" xr:uid="{00000000-0005-0000-0000-000040010000}"/>
    <cellStyle name="_ФОРМА_БюдЗС-2002год-4кв" xfId="356" xr:uid="{00000000-0005-0000-0000-000041010000}"/>
    <cellStyle name="_ФОРМА_жптнщ(ыeтбк)2002-29.10.2001З" xfId="357" xr:uid="{00000000-0005-0000-0000-000042010000}"/>
    <cellStyle name="_ФОРМА_Источники-2002(1кв)" xfId="358" xr:uid="{00000000-0005-0000-0000-000043010000}"/>
    <cellStyle name="_ФОРМА_Источники-2002(1кв)_Downstream-LNB-II 2003" xfId="359" xr:uid="{00000000-0005-0000-0000-000044010000}"/>
    <cellStyle name="_ФОРМА_Итоги 2002г-(ожид.) 30.01.03г." xfId="360" xr:uid="{00000000-0005-0000-0000-000045010000}"/>
    <cellStyle name="_ФОРМА_Книга1" xfId="361" xr:uid="{00000000-0005-0000-0000-000046010000}"/>
    <cellStyle name="_ФОРМА_Книга2" xfId="362" xr:uid="{00000000-0005-0000-0000-000047010000}"/>
    <cellStyle name="_ФОРМА_Книга23" xfId="363" xr:uid="{00000000-0005-0000-0000-000048010000}"/>
    <cellStyle name="_ФОРМА_Книга3" xfId="364" xr:uid="{00000000-0005-0000-0000-000049010000}"/>
    <cellStyle name="_ФОРМА_ЛУКОЙЛ_Бюджет-2003_3008" xfId="365" xr:uid="{00000000-0005-0000-0000-00004A010000}"/>
    <cellStyle name="_ФОРМА_НВгод03" xfId="366" xr:uid="{00000000-0005-0000-0000-00004B010000}"/>
    <cellStyle name="_ФОРМА_НГДО-2002-2кв 1" xfId="367" xr:uid="{00000000-0005-0000-0000-00004C010000}"/>
    <cellStyle name="_ФОРМА_НГДО-2002-2кв 1кристина" xfId="368" xr:uid="{00000000-0005-0000-0000-00004D010000}"/>
    <cellStyle name="_ФОРМА_НГДО-2002-2кв 1кристина_Downstream-LNB-II 2003" xfId="369" xr:uid="{00000000-0005-0000-0000-00004E010000}"/>
    <cellStyle name="_ФОРМА_НГДО-2002-2кв-11" xfId="370" xr:uid="{00000000-0005-0000-0000-00004F010000}"/>
    <cellStyle name="_ФОРМА_НГДО-2002-2кв2" xfId="371" xr:uid="{00000000-0005-0000-0000-000050010000}"/>
    <cellStyle name="_ФОРМА_НГДО-2002-2кв2_Downstream-LNB-II 2003" xfId="372" xr:uid="{00000000-0005-0000-0000-000051010000}"/>
    <cellStyle name="_ФОРМА_НГДО-2002-3кв" xfId="373" xr:uid="{00000000-0005-0000-0000-000052010000}"/>
    <cellStyle name="_ФОРМА_НГДО-2002-3кв(нов)-4" xfId="374" xr:uid="{00000000-0005-0000-0000-000053010000}"/>
    <cellStyle name="_ФОРМА_НГДО-2002-3кв(нов)-4_Downstream-LNB-II 2003" xfId="375" xr:uid="{00000000-0005-0000-0000-000054010000}"/>
    <cellStyle name="_ФОРМА_НГДО-2002-4кв" xfId="376" xr:uid="{00000000-0005-0000-0000-000055010000}"/>
    <cellStyle name="_ФОРМА_НГДО-2002-расчет2002-СнижДобычи" xfId="377" xr:uid="{00000000-0005-0000-0000-000056010000}"/>
    <cellStyle name="_ФОРМА_новая форма 14- 2003г" xfId="378" xr:uid="{00000000-0005-0000-0000-000057010000}"/>
    <cellStyle name="_ФОРМА_новая форма 21 С- 2003г" xfId="379" xr:uid="{00000000-0005-0000-0000-000058010000}"/>
    <cellStyle name="_ФОРМА_новая форма 21-НГДО" xfId="380" xr:uid="{00000000-0005-0000-0000-000059010000}"/>
    <cellStyle name="_ФОРМА_новая форма по НГДО" xfId="381" xr:uid="{00000000-0005-0000-0000-00005A010000}"/>
    <cellStyle name="_ФОРМА_показатели 1полугод_Кристине" xfId="382" xr:uid="{00000000-0005-0000-0000-00005B010000}"/>
    <cellStyle name="_ФОРМА_показатели к 3 кв ЗАО" xfId="383" xr:uid="{00000000-0005-0000-0000-00005C010000}"/>
    <cellStyle name="_ФОРМА_показатели к 3 кв ЗАО_показатели 1полугод_Кристине" xfId="384" xr:uid="{00000000-0005-0000-0000-00005D010000}"/>
    <cellStyle name="_ФОРМА_ПредложенияЗСна2003год" xfId="385" xr:uid="{00000000-0005-0000-0000-00005E010000}"/>
    <cellStyle name="_ФОРМА_ПроектЗС-2003г(дляЗС)18.10.2002г" xfId="386" xr:uid="{00000000-0005-0000-0000-00005F010000}"/>
    <cellStyle name="_ФОРМА_Сентябрь-Люба" xfId="387" xr:uid="{00000000-0005-0000-0000-000060010000}"/>
    <cellStyle name="_ФОРМА_Ф 51" xfId="388" xr:uid="{00000000-0005-0000-0000-000061010000}"/>
    <cellStyle name="_ФОРМА_Ф 51 (по регламенту)" xfId="389" xr:uid="{00000000-0005-0000-0000-000062010000}"/>
    <cellStyle name="_ФОРМА_Ф 511" xfId="390" xr:uid="{00000000-0005-0000-0000-000063010000}"/>
    <cellStyle name="_ФОРМА_ф.51 ноябрь 2002 г." xfId="391" xr:uid="{00000000-0005-0000-0000-000064010000}"/>
    <cellStyle name="_ФОРМА_Ф_14-_2003_Л" xfId="392" xr:uid="{00000000-0005-0000-0000-000065010000}"/>
    <cellStyle name="_ФОРМА_Ф_18_2003_Л" xfId="393" xr:uid="{00000000-0005-0000-0000-000066010000}"/>
    <cellStyle name="_ФОРМА_Ф_20-_2003_Л" xfId="394" xr:uid="{00000000-0005-0000-0000-000067010000}"/>
    <cellStyle name="_ФОРМА_Ф_21 НГДО 2003_Л" xfId="395" xr:uid="{00000000-0005-0000-0000-000068010000}"/>
    <cellStyle name="_ФОРМА_Ф_21 С_ 2003_Л" xfId="396" xr:uid="{00000000-0005-0000-0000-000069010000}"/>
    <cellStyle name="_ФОРМА_Ф_31_2003_Л" xfId="397" xr:uid="{00000000-0005-0000-0000-00006A010000}"/>
    <cellStyle name="_ФОРМА_форма 14- 2003г" xfId="398" xr:uid="{00000000-0005-0000-0000-00006B010000}"/>
    <cellStyle name="_ФОРМА_форма 14- 2003г (после СД)." xfId="399" xr:uid="{00000000-0005-0000-0000-00006C010000}"/>
    <cellStyle name="_ФОРМА_Форма 14- для ГУКБЭПИ" xfId="400" xr:uid="{00000000-0005-0000-0000-00006D010000}"/>
    <cellStyle name="_ФОРМА_форма 14,1- 2003г" xfId="401" xr:uid="{00000000-0005-0000-0000-00006E010000}"/>
    <cellStyle name="_ФОРМА_форма 20- 2003г" xfId="402" xr:uid="{00000000-0005-0000-0000-00006F010000}"/>
    <cellStyle name="_ФОРМА_форма 21 С- 2003г" xfId="403" xr:uid="{00000000-0005-0000-0000-000070010000}"/>
    <cellStyle name="_ФОРМА_форма 21 С- 2003г(после СД)" xfId="404" xr:uid="{00000000-0005-0000-0000-000071010000}"/>
    <cellStyle name="_ФОРМА_форма 21-НГДО 2003г" xfId="405" xr:uid="{00000000-0005-0000-0000-000072010000}"/>
    <cellStyle name="_ФОРМА_форма 21-НГДО 2003г-1" xfId="406" xr:uid="{00000000-0005-0000-0000-000073010000}"/>
    <cellStyle name="_ФОРМА_форма 21-НГДО 2003г-мой1" xfId="407" xr:uid="{00000000-0005-0000-0000-000074010000}"/>
    <cellStyle name="_ФОРМА_форма 31- 2003г" xfId="408" xr:uid="{00000000-0005-0000-0000-000075010000}"/>
    <cellStyle name="_ФОРМА_форма 51_Люба" xfId="409" xr:uid="{00000000-0005-0000-0000-000076010000}"/>
    <cellStyle name="_ФОРМА_ФОРМЫ ГУКБЭПИ" xfId="410" xr:uid="{00000000-0005-0000-0000-000077010000}"/>
    <cellStyle name="_ФОРМА_ФОРМЫ ГУКБЭПИ-04.07.03" xfId="411" xr:uid="{00000000-0005-0000-0000-000078010000}"/>
    <cellStyle name="_ФОРМА_Формы для БК" xfId="412" xr:uid="{00000000-0005-0000-0000-000079010000}"/>
    <cellStyle name="_ФОРМА_Формы для Вик. Андр" xfId="413" xr:uid="{00000000-0005-0000-0000-00007A010000}"/>
    <cellStyle name="_ФОРМА_ФОРМЫ_2003_ЗАО" xfId="414" xr:uid="{00000000-0005-0000-0000-00007B010000}"/>
    <cellStyle name="_ФОРМА_ФОРМЫ2003годНГДО" xfId="415" xr:uid="{00000000-0005-0000-0000-00007C010000}"/>
    <cellStyle name="_ФОРМА_ФОРМЫ2003годНК эконом8663" xfId="416" xr:uid="{00000000-0005-0000-0000-00007D010000}"/>
    <cellStyle name="_ФОРМА_ФОРМЫ2003годНК эконом8663 ( 170)" xfId="417" xr:uid="{00000000-0005-0000-0000-00007E010000}"/>
    <cellStyle name="_ФОРМЫ ГУКБЭПИ" xfId="418" xr:uid="{00000000-0005-0000-0000-00007F010000}"/>
    <cellStyle name="_Формы для БК" xfId="419" xr:uid="{00000000-0005-0000-0000-000080010000}"/>
    <cellStyle name="_формы ЭП-НГДО(ГПЗ) к РЕГЛАМЕНТУ" xfId="420" xr:uid="{00000000-0005-0000-0000-000081010000}"/>
    <cellStyle name="_ФОРМЫ_2003_ЗАО" xfId="421" xr:uid="{00000000-0005-0000-0000-000082010000}"/>
    <cellStyle name="_ФОРМЫ2003год_для ЗАО" xfId="422" xr:uid="{00000000-0005-0000-0000-000083010000}"/>
    <cellStyle name="_ФОРМЫ2003годНГДО" xfId="423" xr:uid="{00000000-0005-0000-0000-000084010000}"/>
    <cellStyle name="_ФОРМЫ2003годНК эконом8646_300902_ИСПР" xfId="424" xr:uid="{00000000-0005-0000-0000-000085010000}"/>
    <cellStyle name="_ФОРМЫ2003годНК эконом8663" xfId="425" xr:uid="{00000000-0005-0000-0000-000086010000}"/>
    <cellStyle name="_ФОРМЫ2003годНК эконом8663 ( 170)" xfId="426" xr:uid="{00000000-0005-0000-0000-000087010000}"/>
    <cellStyle name="_ФФОРМА 51" xfId="427" xr:uid="{00000000-0005-0000-0000-000088010000}"/>
    <cellStyle name="_Хоразм" xfId="428" xr:uid="{00000000-0005-0000-0000-000089010000}"/>
    <cellStyle name="_Хоразм_ВВП пром (2)" xfId="429" xr:uid="{00000000-0005-0000-0000-00008A010000}"/>
    <cellStyle name="_Хоразм_газомекость последний" xfId="430" xr:uid="{00000000-0005-0000-0000-00008B010000}"/>
    <cellStyle name="_Хоразм_газомекость последний 2" xfId="431" xr:uid="{00000000-0005-0000-0000-00008C010000}"/>
    <cellStyle name="_Хоразм_газомекость последний_бг-30 19.04.16" xfId="432" xr:uid="{00000000-0005-0000-0000-00008D010000}"/>
    <cellStyle name="_Хоразм_газомекость последний_бг-30 19.04.16_1" xfId="433" xr:uid="{00000000-0005-0000-0000-00008E010000}"/>
    <cellStyle name="_Хоразм_газомекость последний_прилож и рас 2015 г 01.10.14 (изм.)" xfId="434" xr:uid="{00000000-0005-0000-0000-00008F010000}"/>
    <cellStyle name="_ЦДУ1полугодие2002г" xfId="435" xr:uid="{00000000-0005-0000-0000-000090010000}"/>
    <cellStyle name="_ЦДУ1полугодие2002г_БЮДЖЕТ-ЗС-2003год-44680Лена" xfId="436" xr:uid="{00000000-0005-0000-0000-000091010000}"/>
    <cellStyle name="_ЦДУ1полугодие2002г_ПроектЗС-2003г(дляЗС)18.10.2002г" xfId="437" xr:uid="{00000000-0005-0000-0000-000092010000}"/>
    <cellStyle name="_ЦДУ1полугодие2002г_ф.51 ноябрь 2002 г." xfId="438" xr:uid="{00000000-0005-0000-0000-000093010000}"/>
    <cellStyle name="_ЦДУ1полугодие2002г_форма 21 С- 2003г" xfId="439" xr:uid="{00000000-0005-0000-0000-000094010000}"/>
    <cellStyle name="_ЦДУ1полугодие2002г_форма 21 С- 2003г(после СД)" xfId="440" xr:uid="{00000000-0005-0000-0000-000095010000}"/>
    <cellStyle name="_чора-тадбир свод" xfId="441" xr:uid="{00000000-0005-0000-0000-000096010000}"/>
    <cellStyle name="_чора-тадбир свод_ВВП пром (2)" xfId="442" xr:uid="{00000000-0005-0000-0000-000097010000}"/>
    <cellStyle name="_чора-тадбир свод_газомекость последний" xfId="443" xr:uid="{00000000-0005-0000-0000-000098010000}"/>
    <cellStyle name="_чора-тадбир свод_газомекость последний 2" xfId="444" xr:uid="{00000000-0005-0000-0000-000099010000}"/>
    <cellStyle name="_чора-тадбир свод_газомекость последний_бг-30 19.04.16" xfId="445" xr:uid="{00000000-0005-0000-0000-00009A010000}"/>
    <cellStyle name="_чора-тадбир свод_газомекость последний_бг-30 19.04.16_1" xfId="446" xr:uid="{00000000-0005-0000-0000-00009B010000}"/>
    <cellStyle name="_чора-тадбир свод_газомекость последний_прилож и рас 2015 г 01.10.14 (изм.)" xfId="447" xr:uid="{00000000-0005-0000-0000-00009C010000}"/>
    <cellStyle name="_чора-тадбир свод_қишлоқ таррақиёти 82 банд тўлиқ" xfId="448" xr:uid="{00000000-0005-0000-0000-00009D010000}"/>
    <cellStyle name="_чора-тадбир свод_қишлоқ таррақиёти 82 банд тўлиқ_2 Приложение №1 к Постановлению" xfId="449" xr:uid="{00000000-0005-0000-0000-00009E010000}"/>
    <cellStyle name="_чора-тадбир свод_қишлоқ таррақиёти 82 банд тўлиқ_2 Приложения к постановлению" xfId="450" xr:uid="{00000000-0005-0000-0000-00009F010000}"/>
    <cellStyle name="_чора-тадбир свод_қишлоқ таррақиёти 82 банд тўлиқ_3 Приложение №2 к Постановлению" xfId="451" xr:uid="{00000000-0005-0000-0000-0000A0010000}"/>
    <cellStyle name="_чора-тадбир свод_қишлоқ таррақиёти 82 банд тўлиқ_газомекость последний" xfId="452" xr:uid="{00000000-0005-0000-0000-0000A1010000}"/>
    <cellStyle name="_чора-тадбир свод_қишлоқ таррақиёти 82 банд тўлиқ_Копия 2 Приложение _1 к Постановлению" xfId="453" xr:uid="{00000000-0005-0000-0000-0000A2010000}"/>
    <cellStyle name="_чора-тадбир свод_қишлоқ таррақиёти 82 банд тўлиқ_Приложение 1" xfId="454" xr:uid="{00000000-0005-0000-0000-0000A3010000}"/>
    <cellStyle name="_чора-тадбир свод_қишлоқ таррақиёти 82 банд тўлиқ_Приложения к ПП" xfId="455" xr:uid="{00000000-0005-0000-0000-0000A4010000}"/>
    <cellStyle name="_чора-тадбир свод_қишлоқ таррақиёти 82 банд тўлиқ_Рассмот.таблица-экономия в деньгах-1" xfId="456" xr:uid="{00000000-0005-0000-0000-0000A5010000}"/>
    <cellStyle name="_чора-тадбир свод_ЯИЎ-сервис" xfId="457" xr:uid="{00000000-0005-0000-0000-0000A6010000}"/>
    <cellStyle name="_чора-тадбир свод_ЯИЎ-сервис_2 Приложение №1 к Постановлению" xfId="458" xr:uid="{00000000-0005-0000-0000-0000A7010000}"/>
    <cellStyle name="_чора-тадбир свод_ЯИЎ-сервис_2 Приложения к постановлению" xfId="459" xr:uid="{00000000-0005-0000-0000-0000A8010000}"/>
    <cellStyle name="_чора-тадбир свод_ЯИЎ-сервис_3 Приложение №2 к Постановлению" xfId="460" xr:uid="{00000000-0005-0000-0000-0000A9010000}"/>
    <cellStyle name="_чора-тадбир свод_ЯИЎ-сервис_газомекость последний" xfId="461" xr:uid="{00000000-0005-0000-0000-0000AA010000}"/>
    <cellStyle name="_чора-тадбир свод_ЯИЎ-сервис_Копия 2 Приложение _1 к Постановлению" xfId="462" xr:uid="{00000000-0005-0000-0000-0000AB010000}"/>
    <cellStyle name="_чора-тадбир свод_ЯИЎ-сервис_Приложение 1" xfId="463" xr:uid="{00000000-0005-0000-0000-0000AC010000}"/>
    <cellStyle name="_чора-тадбир свод_ЯИЎ-сервис_Приложения к ПП" xfId="464" xr:uid="{00000000-0005-0000-0000-0000AD010000}"/>
    <cellStyle name="_чора-тадбир свод_ЯИЎ-сервис_Рассмот.таблица-экономия в деньгах-1" xfId="465" xr:uid="{00000000-0005-0000-0000-0000AE010000}"/>
    <cellStyle name="_Экономические формы1" xfId="466" xr:uid="{00000000-0005-0000-0000-0000AF010000}"/>
    <cellStyle name="_Юсупов_Книга4" xfId="467" xr:uid="{00000000-0005-0000-0000-0000B0010000}"/>
    <cellStyle name="’?‰? [0.00]_Sheet1" xfId="468" xr:uid="{00000000-0005-0000-0000-0000B1010000}"/>
    <cellStyle name="’?‰?_Sheet1" xfId="469" xr:uid="{00000000-0005-0000-0000-0000B2010000}"/>
    <cellStyle name="”?ќђќ‘ћ‚›‰" xfId="470" xr:uid="{00000000-0005-0000-0000-0000B3010000}"/>
    <cellStyle name="”?љ‘?ђћ‚ђќќ›‰" xfId="471" xr:uid="{00000000-0005-0000-0000-0000B4010000}"/>
    <cellStyle name="”€ќђќ‘ћ‚›‰" xfId="472" xr:uid="{00000000-0005-0000-0000-0000B5010000}"/>
    <cellStyle name="”€љ‘€ђћ‚ђќќ›‰" xfId="473" xr:uid="{00000000-0005-0000-0000-0000B6010000}"/>
    <cellStyle name="”ќђќ‘ћ‚›‰" xfId="474" xr:uid="{00000000-0005-0000-0000-0000B7010000}"/>
    <cellStyle name="”ќђќ‘ћ‚›‰ 2" xfId="475" xr:uid="{00000000-0005-0000-0000-0000B8010000}"/>
    <cellStyle name="”ќђќ‘ћ‚›‰ 3" xfId="476" xr:uid="{00000000-0005-0000-0000-0000B9010000}"/>
    <cellStyle name="”ќђќ‘ћ‚›‰_2010-2014" xfId="477" xr:uid="{00000000-0005-0000-0000-0000BA010000}"/>
    <cellStyle name="”љ‘ђћ‚ђќќ›‰" xfId="478" xr:uid="{00000000-0005-0000-0000-0000BB010000}"/>
    <cellStyle name="”љ‘ђћ‚ђќќ›‰ 2" xfId="479" xr:uid="{00000000-0005-0000-0000-0000BC010000}"/>
    <cellStyle name="”љ‘ђћ‚ђќќ›‰ 3" xfId="480" xr:uid="{00000000-0005-0000-0000-0000BD010000}"/>
    <cellStyle name="”љ‘ђћ‚ђќќ›‰_2010-2014" xfId="481" xr:uid="{00000000-0005-0000-0000-0000BE010000}"/>
    <cellStyle name="„…ќ…†ќ›‰" xfId="482" xr:uid="{00000000-0005-0000-0000-0000BF010000}"/>
    <cellStyle name="„…ќ…†ќ›‰ 2" xfId="483" xr:uid="{00000000-0005-0000-0000-0000C0010000}"/>
    <cellStyle name="„…ќ…†ќ›‰ 3" xfId="484" xr:uid="{00000000-0005-0000-0000-0000C1010000}"/>
    <cellStyle name="„…ќ…†ќ›‰_2010-2014" xfId="485" xr:uid="{00000000-0005-0000-0000-0000C2010000}"/>
    <cellStyle name="„ђ’ђ" xfId="486" xr:uid="{00000000-0005-0000-0000-0000C3010000}"/>
    <cellStyle name="„ђ’ђ 2" xfId="487" xr:uid="{00000000-0005-0000-0000-0000C4010000}"/>
    <cellStyle name="€’ћѓћ‚›‰" xfId="488" xr:uid="{00000000-0005-0000-0000-0000C5010000}"/>
    <cellStyle name="=C:\WINNT35\SYSTEM32\COMMAND.COM" xfId="489" xr:uid="{00000000-0005-0000-0000-0000C6010000}"/>
    <cellStyle name="=C:\WINNT35\SYSTEM32\COMMAND.COM 2" xfId="490" xr:uid="{00000000-0005-0000-0000-0000C7010000}"/>
    <cellStyle name="=C:\WINNT35\SYSTEM32\COMMAND.COM 4" xfId="491" xr:uid="{00000000-0005-0000-0000-0000C8010000}"/>
    <cellStyle name="=C:\WINNT35\SYSTEM32\COMMAND.COM 5" xfId="492" xr:uid="{00000000-0005-0000-0000-0000C9010000}"/>
    <cellStyle name="=C:\WINNT35\SYSTEM32\COMMAND.COM 6" xfId="493" xr:uid="{00000000-0005-0000-0000-0000CA010000}"/>
    <cellStyle name="=C:\WINNT35\SYSTEM32\COMMAND.COM 7" xfId="494" xr:uid="{00000000-0005-0000-0000-0000CB010000}"/>
    <cellStyle name="=C:\WINNT35\SYSTEM32\COMMAND.COM 8" xfId="495" xr:uid="{00000000-0005-0000-0000-0000CC010000}"/>
    <cellStyle name="=C:\WINNT35\SYSTEM32\COMMAND.COM_110429_Госплан_Captain_str_dev_wells" xfId="496" xr:uid="{00000000-0005-0000-0000-0000CD010000}"/>
    <cellStyle name="‡ђѓћ‹ћ‚ћљ1" xfId="497" xr:uid="{00000000-0005-0000-0000-0000CE010000}"/>
    <cellStyle name="‡ђѓћ‹ћ‚ћљ1 2" xfId="498" xr:uid="{00000000-0005-0000-0000-0000CF010000}"/>
    <cellStyle name="‡ђѓћ‹ћ‚ћљ1 3" xfId="499" xr:uid="{00000000-0005-0000-0000-0000D0010000}"/>
    <cellStyle name="‡ђѓћ‹ћ‚ћљ1_2010-2014" xfId="500" xr:uid="{00000000-0005-0000-0000-0000D1010000}"/>
    <cellStyle name="‡ђѓћ‹ћ‚ћљ2" xfId="501" xr:uid="{00000000-0005-0000-0000-0000D2010000}"/>
    <cellStyle name="‡ђѓћ‹ћ‚ћљ2 2" xfId="502" xr:uid="{00000000-0005-0000-0000-0000D3010000}"/>
    <cellStyle name="‡ђѓћ‹ћ‚ћљ2 3" xfId="503" xr:uid="{00000000-0005-0000-0000-0000D4010000}"/>
    <cellStyle name="‡ђѓћ‹ћ‚ћљ2_2010-2014" xfId="504" xr:uid="{00000000-0005-0000-0000-0000D5010000}"/>
    <cellStyle name="•W_Sheet1" xfId="505" xr:uid="{00000000-0005-0000-0000-0000D6010000}"/>
    <cellStyle name="’ћѓћ‚›‰" xfId="506" xr:uid="{00000000-0005-0000-0000-0000D7010000}"/>
    <cellStyle name="’ћѓћ‚›‰ 2" xfId="507" xr:uid="{00000000-0005-0000-0000-0000D8010000}"/>
    <cellStyle name="’ћѓћ‚›‰ 3" xfId="508" xr:uid="{00000000-0005-0000-0000-0000D9010000}"/>
    <cellStyle name="’ћѓћ‚›‰_2010-2014" xfId="509" xr:uid="{00000000-0005-0000-0000-0000DA010000}"/>
    <cellStyle name="" xfId="510" xr:uid="{00000000-0005-0000-0000-0000DB010000}"/>
    <cellStyle name="" xfId="511" xr:uid="{00000000-0005-0000-0000-0000DC010000}"/>
    <cellStyle name="" xfId="512" xr:uid="{00000000-0005-0000-0000-0000DD010000}"/>
    <cellStyle name="" xfId="513" xr:uid="{00000000-0005-0000-0000-0000DE010000}"/>
    <cellStyle name=" 2" xfId="514" xr:uid="{00000000-0005-0000-0000-0000DF010000}"/>
    <cellStyle name=" 2" xfId="515" xr:uid="{00000000-0005-0000-0000-0000E0010000}"/>
    <cellStyle name=" 2_5. Прямой ва МУП оймаой 2013 баланс" xfId="516" xr:uid="{00000000-0005-0000-0000-0000E1010000}"/>
    <cellStyle name=" 2_5. Прямой ва МУП оймаой 2013 баланс" xfId="517" xr:uid="{00000000-0005-0000-0000-0000E2010000}"/>
    <cellStyle name=" 2_Прямой ва МУП оймаой 2013 баланс" xfId="518" xr:uid="{00000000-0005-0000-0000-0000E3010000}"/>
    <cellStyle name=" 2_Прямой ва МУП оймаой 2013 баланс" xfId="519" xr:uid="{00000000-0005-0000-0000-0000E4010000}"/>
    <cellStyle name=" 3" xfId="520" xr:uid="{00000000-0005-0000-0000-0000E5010000}"/>
    <cellStyle name=" 3" xfId="521" xr:uid="{00000000-0005-0000-0000-0000E6010000}"/>
    <cellStyle name=" 3_5. Прямой ва МУП оймаой 2013 баланс" xfId="522" xr:uid="{00000000-0005-0000-0000-0000E7010000}"/>
    <cellStyle name=" 3_5. Прямой ва МУП оймаой 2013 баланс" xfId="523" xr:uid="{00000000-0005-0000-0000-0000E8010000}"/>
    <cellStyle name=" 3_Прямой ва МУП оймаой 2013 баланс" xfId="524" xr:uid="{00000000-0005-0000-0000-0000E9010000}"/>
    <cellStyle name=" 3_Прямой ва МУП оймаой 2013 баланс" xfId="525" xr:uid="{00000000-0005-0000-0000-0000EA010000}"/>
    <cellStyle name="_ Налоги 2013-2014 годы" xfId="526" xr:uid="{00000000-0005-0000-0000-0000EB010000}"/>
    <cellStyle name="_ Налоги 2013-2014 годы" xfId="527" xr:uid="{00000000-0005-0000-0000-0000EC010000}"/>
    <cellStyle name="_1 кв ФАКТОР" xfId="528" xr:uid="{00000000-0005-0000-0000-0000ED010000}"/>
    <cellStyle name="_1 кв ФАКТОР" xfId="529" xr:uid="{00000000-0005-0000-0000-0000EE010000}"/>
    <cellStyle name="_1.Промышленность" xfId="530" xr:uid="{00000000-0005-0000-0000-0000EF010000}"/>
    <cellStyle name="_1.Промышленность" xfId="531" xr:uid="{00000000-0005-0000-0000-0000F0010000}"/>
    <cellStyle name="_1.Промышленность_ВВП пром (2)" xfId="532" xr:uid="{00000000-0005-0000-0000-0000F1010000}"/>
    <cellStyle name="_1.Промышленность_ВВП пром (2)" xfId="533" xr:uid="{00000000-0005-0000-0000-0000F2010000}"/>
    <cellStyle name="_1.Промышленность_ВВП пром (2) 2" xfId="534" xr:uid="{00000000-0005-0000-0000-0000F3010000}"/>
    <cellStyle name="_1.Промышленность_ВВП пром (2) 2" xfId="535" xr:uid="{00000000-0005-0000-0000-0000F4010000}"/>
    <cellStyle name="_1.Промышленность_ВВП пром (2) 3" xfId="536" xr:uid="{00000000-0005-0000-0000-0000F5010000}"/>
    <cellStyle name="_1.Промышленность_ВВП пром (2) 3" xfId="537" xr:uid="{00000000-0005-0000-0000-0000F6010000}"/>
    <cellStyle name="_1.Промышленность_ВВП пром (2) 4" xfId="538" xr:uid="{00000000-0005-0000-0000-0000F7010000}"/>
    <cellStyle name="_1.Промышленность_ВВП пром (2) 4" xfId="539" xr:uid="{00000000-0005-0000-0000-0000F8010000}"/>
    <cellStyle name="_1.Промышленность_ВВП пром (2) 5" xfId="540" xr:uid="{00000000-0005-0000-0000-0000F9010000}"/>
    <cellStyle name="_1.Промышленность_ВВП пром (2) 5" xfId="541" xr:uid="{00000000-0005-0000-0000-0000FA010000}"/>
    <cellStyle name="_1.Промышленность_ВВП пром (2) 6" xfId="542" xr:uid="{00000000-0005-0000-0000-0000FB010000}"/>
    <cellStyle name="_1.Промышленность_ВВП пром (2) 6" xfId="543" xr:uid="{00000000-0005-0000-0000-0000FC010000}"/>
    <cellStyle name="_1.Промышленность_ВВП пром (2) 7" xfId="544" xr:uid="{00000000-0005-0000-0000-0000FD010000}"/>
    <cellStyle name="_1.Промышленность_ВВП пром (2) 7" xfId="545" xr:uid="{00000000-0005-0000-0000-0000FE010000}"/>
    <cellStyle name="_1.Промышленность_ВВП пром (2) 8" xfId="546" xr:uid="{00000000-0005-0000-0000-0000FF010000}"/>
    <cellStyle name="_1.Промышленность_ВВП пром (2) 8" xfId="547" xr:uid="{00000000-0005-0000-0000-000000020000}"/>
    <cellStyle name="_1.Промышленность_ВВП пром (2) 9" xfId="548" xr:uid="{00000000-0005-0000-0000-000001020000}"/>
    <cellStyle name="_1.Промышленность_ВВП пром (2) 9" xfId="549" xr:uid="{00000000-0005-0000-0000-000002020000}"/>
    <cellStyle name="_1.Промышленность_ВВП пром (2)_Газ природный (Нодир)окончат" xfId="550" xr:uid="{00000000-0005-0000-0000-000003020000}"/>
    <cellStyle name="_1.Промышленность_ВВП пром (2)_Газ природный (Нодир)окончат" xfId="551" xr:uid="{00000000-0005-0000-0000-000004020000}"/>
    <cellStyle name="_1.Промышленность_ВВП пром (2)_прилож и рас 2015 г 01.10.14 (изм.)" xfId="552" xr:uid="{00000000-0005-0000-0000-000005020000}"/>
    <cellStyle name="_1.Промышленность_ВВП пром (2)_прилож и рас 2015 г 01.10.14 (изм.)" xfId="553" xr:uid="{00000000-0005-0000-0000-000006020000}"/>
    <cellStyle name="_1.Промышленность_газомекость последний" xfId="554" xr:uid="{00000000-0005-0000-0000-000007020000}"/>
    <cellStyle name="_1.Промышленность_газомекость последний" xfId="555" xr:uid="{00000000-0005-0000-0000-000008020000}"/>
    <cellStyle name="_1.Промышленность_газомекость последний 2" xfId="556" xr:uid="{00000000-0005-0000-0000-000009020000}"/>
    <cellStyle name="_1.Промышленность_газомекость последний 2" xfId="557" xr:uid="{00000000-0005-0000-0000-00000A020000}"/>
    <cellStyle name="_1.Промышленность_газомекость последний 3" xfId="558" xr:uid="{00000000-0005-0000-0000-00000B020000}"/>
    <cellStyle name="_1.Промышленность_газомекость последний 3" xfId="559" xr:uid="{00000000-0005-0000-0000-00000C020000}"/>
    <cellStyle name="_1.Промышленность_газомекость последний 4" xfId="560" xr:uid="{00000000-0005-0000-0000-00000D020000}"/>
    <cellStyle name="_1.Промышленность_газомекость последний 4" xfId="561" xr:uid="{00000000-0005-0000-0000-00000E020000}"/>
    <cellStyle name="_1.Промышленность_газомекость последний 5" xfId="562" xr:uid="{00000000-0005-0000-0000-00000F020000}"/>
    <cellStyle name="_1.Промышленность_газомекость последний 5" xfId="563" xr:uid="{00000000-0005-0000-0000-000010020000}"/>
    <cellStyle name="_1.Промышленность_газомекость последний 6" xfId="564" xr:uid="{00000000-0005-0000-0000-000011020000}"/>
    <cellStyle name="_1.Промышленность_газомекость последний 6" xfId="565" xr:uid="{00000000-0005-0000-0000-000012020000}"/>
    <cellStyle name="_1.Промышленность_газомекость последний 7" xfId="566" xr:uid="{00000000-0005-0000-0000-000013020000}"/>
    <cellStyle name="_1.Промышленность_газомекость последний 7" xfId="567" xr:uid="{00000000-0005-0000-0000-000014020000}"/>
    <cellStyle name="_1.Промышленность_газомекость последний 8" xfId="568" xr:uid="{00000000-0005-0000-0000-000015020000}"/>
    <cellStyle name="_1.Промышленность_газомекость последний 8" xfId="569" xr:uid="{00000000-0005-0000-0000-000016020000}"/>
    <cellStyle name="_1.Промышленность_газомекость последний 9" xfId="570" xr:uid="{00000000-0005-0000-0000-000017020000}"/>
    <cellStyle name="_1.Промышленность_газомекость последний 9" xfId="571" xr:uid="{00000000-0005-0000-0000-000018020000}"/>
    <cellStyle name="_1.Промышленность_газомекость последний_2013 год НХК (пароль 9)" xfId="572" xr:uid="{00000000-0005-0000-0000-000019020000}"/>
    <cellStyle name="_1.Промышленность_газомекость последний_2013 год НХК (пароль 9)" xfId="573" xr:uid="{00000000-0005-0000-0000-00001A020000}"/>
    <cellStyle name="_1.Промышленность_газомекость последний_2013 год НХК (пароль 9)_прилож и рас 2015 г 01.10.14 (изм.)" xfId="574" xr:uid="{00000000-0005-0000-0000-00001B020000}"/>
    <cellStyle name="_1.Промышленность_газомекость последний_2013 год НХК (пароль 9)_прилож и рас 2015 г 01.10.14 (изм.)" xfId="575" xr:uid="{00000000-0005-0000-0000-00001C020000}"/>
    <cellStyle name="_1.Промышленность_газомекость последний_Газ природный (Нодир)окончат" xfId="576" xr:uid="{00000000-0005-0000-0000-00001D020000}"/>
    <cellStyle name="_1.Промышленность_газомекость последний_Газ природный (Нодир)окончат" xfId="577" xr:uid="{00000000-0005-0000-0000-00001E020000}"/>
    <cellStyle name="_1.Промышленность_газомекость последний_динамика 2007-2012 гг." xfId="578" xr:uid="{00000000-0005-0000-0000-00001F020000}"/>
    <cellStyle name="_1.Промышленность_газомекость последний_динамика 2007-2012 гг." xfId="579" xr:uid="{00000000-0005-0000-0000-000020020000}"/>
    <cellStyle name="_1.Промышленность_газомекость последний_прил и рассм АП вариант МЭ 04.05.2011. xls" xfId="580" xr:uid="{00000000-0005-0000-0000-000021020000}"/>
    <cellStyle name="_1.Промышленность_газомекость последний_прил и рассм АП вариант МЭ 04.05.2011. xls" xfId="581" xr:uid="{00000000-0005-0000-0000-000022020000}"/>
    <cellStyle name="_1.Промышленность_газомекость последний_прил и рассм АП вариант МЭ 04.05.2011. xls_прилож и рас 2015 г 01.10.14 (изм.)" xfId="582" xr:uid="{00000000-0005-0000-0000-000023020000}"/>
    <cellStyle name="_1.Промышленность_газомекость последний_прил и рассм АП вариант МЭ 04.05.2011. xls_прилож и рас 2015 г 01.10.14 (изм.)" xfId="583" xr:uid="{00000000-0005-0000-0000-000024020000}"/>
    <cellStyle name="_1.Промышленность_газомекость последний_прил и рассм АП вариант МЭ. xls" xfId="584" xr:uid="{00000000-0005-0000-0000-000025020000}"/>
    <cellStyle name="_1.Промышленность_газомекость последний_прил и рассм АП вариант МЭ. xls" xfId="585" xr:uid="{00000000-0005-0000-0000-000026020000}"/>
    <cellStyle name="_1.Промышленность_газомекость последний_прил и рассм АП вариант МЭ. xls_прилож и рас 2015 г 01.10.14 (изм.)" xfId="586" xr:uid="{00000000-0005-0000-0000-000027020000}"/>
    <cellStyle name="_1.Промышленность_газомекость последний_прил и рассм АП вариант МЭ. xls_прилож и рас 2015 г 01.10.14 (изм.)" xfId="587" xr:uid="{00000000-0005-0000-0000-000028020000}"/>
    <cellStyle name="_1.Промышленность_газомекость последний_прилож и рас 2015 г 01.10.14 (изм.)" xfId="588" xr:uid="{00000000-0005-0000-0000-000029020000}"/>
    <cellStyle name="_1.Промышленность_газомекость последний_прилож и рас 2015 г 01.10.14 (изм.)" xfId="589" xr:uid="{00000000-0005-0000-0000-00002A020000}"/>
    <cellStyle name="_1.Промышленность_газомекость последний_Табл 2" xfId="590" xr:uid="{00000000-0005-0000-0000-00002B020000}"/>
    <cellStyle name="_1.Промышленность_газомекость последний_Табл 2" xfId="591" xr:uid="{00000000-0005-0000-0000-00002C020000}"/>
    <cellStyle name="_10_y" xfId="592" xr:uid="{00000000-0005-0000-0000-00002D020000}"/>
    <cellStyle name="_10_y" xfId="593" xr:uid="{00000000-0005-0000-0000-00002E020000}"/>
    <cellStyle name="_1031буйича" xfId="594" xr:uid="{00000000-0005-0000-0000-00002F020000}"/>
    <cellStyle name="_1031буйича" xfId="595" xr:uid="{00000000-0005-0000-0000-000030020000}"/>
    <cellStyle name="_1q2010" xfId="596" xr:uid="{00000000-0005-0000-0000-000031020000}"/>
    <cellStyle name="_1q2010" xfId="597" xr:uid="{00000000-0005-0000-0000-000032020000}"/>
    <cellStyle name="_1январ якуни Наманган" xfId="598" xr:uid="{00000000-0005-0000-0000-000033020000}"/>
    <cellStyle name="_1январ якуни Наманган" xfId="599" xr:uid="{00000000-0005-0000-0000-000034020000}"/>
    <cellStyle name="_27 феврал _олатига маълумотлар" xfId="600" xr:uid="{00000000-0005-0000-0000-000035020000}"/>
    <cellStyle name="_27 феврал _олатига маълумотлар" xfId="601" xr:uid="{00000000-0005-0000-0000-000036020000}"/>
    <cellStyle name="_4.Инвестиции to" xfId="602" xr:uid="{00000000-0005-0000-0000-000037020000}"/>
    <cellStyle name="_4.Инвестиции to" xfId="603" xr:uid="{00000000-0005-0000-0000-000038020000}"/>
    <cellStyle name="_4.Инвестиции to_газомекость последний" xfId="604" xr:uid="{00000000-0005-0000-0000-000039020000}"/>
    <cellStyle name="_4.Инвестиции to_газомекость последний" xfId="605" xr:uid="{00000000-0005-0000-0000-00003A020000}"/>
    <cellStyle name="_4.Инвестиции to_газомекость последний 2" xfId="606" xr:uid="{00000000-0005-0000-0000-00003B020000}"/>
    <cellStyle name="_4.Инвестиции to_газомекость последний 2" xfId="607" xr:uid="{00000000-0005-0000-0000-00003C020000}"/>
    <cellStyle name="_4.Инвестиции to_газомекость последний 3" xfId="608" xr:uid="{00000000-0005-0000-0000-00003D020000}"/>
    <cellStyle name="_4.Инвестиции to_газомекость последний 3" xfId="609" xr:uid="{00000000-0005-0000-0000-00003E020000}"/>
    <cellStyle name="_4.Инвестиции to_газомекость последний 4" xfId="610" xr:uid="{00000000-0005-0000-0000-00003F020000}"/>
    <cellStyle name="_4.Инвестиции to_газомекость последний 4" xfId="611" xr:uid="{00000000-0005-0000-0000-000040020000}"/>
    <cellStyle name="_4.Инвестиции to_газомекость последний 5" xfId="612" xr:uid="{00000000-0005-0000-0000-000041020000}"/>
    <cellStyle name="_4.Инвестиции to_газомекость последний 5" xfId="613" xr:uid="{00000000-0005-0000-0000-000042020000}"/>
    <cellStyle name="_4.Инвестиции to_газомекость последний 6" xfId="614" xr:uid="{00000000-0005-0000-0000-000043020000}"/>
    <cellStyle name="_4.Инвестиции to_газомекость последний 6" xfId="615" xr:uid="{00000000-0005-0000-0000-000044020000}"/>
    <cellStyle name="_4.Инвестиции to_газомекость последний 7" xfId="616" xr:uid="{00000000-0005-0000-0000-000045020000}"/>
    <cellStyle name="_4.Инвестиции to_газомекость последний 7" xfId="617" xr:uid="{00000000-0005-0000-0000-000046020000}"/>
    <cellStyle name="_4.Инвестиции to_газомекость последний 8" xfId="618" xr:uid="{00000000-0005-0000-0000-000047020000}"/>
    <cellStyle name="_4.Инвестиции to_газомекость последний 8" xfId="619" xr:uid="{00000000-0005-0000-0000-000048020000}"/>
    <cellStyle name="_4.Инвестиции to_газомекость последний 9" xfId="620" xr:uid="{00000000-0005-0000-0000-000049020000}"/>
    <cellStyle name="_4.Инвестиции to_газомекость последний 9" xfId="621" xr:uid="{00000000-0005-0000-0000-00004A020000}"/>
    <cellStyle name="_4.Инвестиции to_газомекость последний_Газ природный (Нодир)окончат" xfId="622" xr:uid="{00000000-0005-0000-0000-00004B020000}"/>
    <cellStyle name="_4.Инвестиции to_газомекость последний_Газ природный (Нодир)окончат" xfId="623" xr:uid="{00000000-0005-0000-0000-00004C020000}"/>
    <cellStyle name="_4.Инвестиции to_газомекость последний_прилож и рас 2015 г 01.10.14 (изм.)" xfId="624" xr:uid="{00000000-0005-0000-0000-00004D020000}"/>
    <cellStyle name="_4.Инвестиции to_газомекость последний_прилож и рас 2015 г 01.10.14 (изм.)" xfId="625" xr:uid="{00000000-0005-0000-0000-00004E020000}"/>
    <cellStyle name="_8 февраль" xfId="626" xr:uid="{00000000-0005-0000-0000-00004F020000}"/>
    <cellStyle name="_8 февраль" xfId="627" xr:uid="{00000000-0005-0000-0000-000050020000}"/>
    <cellStyle name="_аholi+улгуржи2009" xfId="628" xr:uid="{00000000-0005-0000-0000-000051020000}"/>
    <cellStyle name="_аholi+улгуржи2009" xfId="629" xr:uid="{00000000-0005-0000-0000-000052020000}"/>
    <cellStyle name="_ВВП пром (2)" xfId="630" xr:uid="{00000000-0005-0000-0000-000053020000}"/>
    <cellStyle name="_ВВП пром (2)" xfId="631" xr:uid="{00000000-0005-0000-0000-000054020000}"/>
    <cellStyle name="_газ ва топширик Свод таблицалар КМ" xfId="632" xr:uid="{00000000-0005-0000-0000-000055020000}"/>
    <cellStyle name="_газ ва топширик Свод таблицалар КМ" xfId="633" xr:uid="{00000000-0005-0000-0000-000056020000}"/>
    <cellStyle name="_газ ва топширик Свод таблицалар КМ_5. Прямой ва МУП оймаой 2013 баланс" xfId="634" xr:uid="{00000000-0005-0000-0000-000057020000}"/>
    <cellStyle name="_газ ва топширик Свод таблицалар КМ_5. Прямой ва МУП оймаой 2013 баланс" xfId="635" xr:uid="{00000000-0005-0000-0000-000058020000}"/>
    <cellStyle name="_газ ва топширик Свод таблицалар КМ_Прямой ва МУП оймаой 2013 баланс" xfId="636" xr:uid="{00000000-0005-0000-0000-000059020000}"/>
    <cellStyle name="_газ ва топширик Свод таблицалар КМ_Прямой ва МУП оймаой 2013 баланс" xfId="637" xr:uid="{00000000-0005-0000-0000-00005A020000}"/>
    <cellStyle name="_газомекость последний" xfId="638" xr:uid="{00000000-0005-0000-0000-00005B020000}"/>
    <cellStyle name="_газомекость последний" xfId="639" xr:uid="{00000000-0005-0000-0000-00005C020000}"/>
    <cellStyle name="_газомекость последний 2" xfId="640" xr:uid="{00000000-0005-0000-0000-00005D020000}"/>
    <cellStyle name="_газомекость последний 2" xfId="641" xr:uid="{00000000-0005-0000-0000-00005E020000}"/>
    <cellStyle name="_газомекость последний 3" xfId="642" xr:uid="{00000000-0005-0000-0000-00005F020000}"/>
    <cellStyle name="_газомекость последний 3" xfId="643" xr:uid="{00000000-0005-0000-0000-000060020000}"/>
    <cellStyle name="_газомекость последний 4" xfId="644" xr:uid="{00000000-0005-0000-0000-000061020000}"/>
    <cellStyle name="_газомекость последний 4" xfId="645" xr:uid="{00000000-0005-0000-0000-000062020000}"/>
    <cellStyle name="_газомекость последний 5" xfId="646" xr:uid="{00000000-0005-0000-0000-000063020000}"/>
    <cellStyle name="_газомекость последний 5" xfId="647" xr:uid="{00000000-0005-0000-0000-000064020000}"/>
    <cellStyle name="_газомекость последний 6" xfId="648" xr:uid="{00000000-0005-0000-0000-000065020000}"/>
    <cellStyle name="_газомекость последний 6" xfId="649" xr:uid="{00000000-0005-0000-0000-000066020000}"/>
    <cellStyle name="_газомекость последний 7" xfId="650" xr:uid="{00000000-0005-0000-0000-000067020000}"/>
    <cellStyle name="_газомекость последний 7" xfId="651" xr:uid="{00000000-0005-0000-0000-000068020000}"/>
    <cellStyle name="_газомекость последний 8" xfId="652" xr:uid="{00000000-0005-0000-0000-000069020000}"/>
    <cellStyle name="_газомекость последний 8" xfId="653" xr:uid="{00000000-0005-0000-0000-00006A020000}"/>
    <cellStyle name="_газомекость последний 9" xfId="654" xr:uid="{00000000-0005-0000-0000-00006B020000}"/>
    <cellStyle name="_газомекость последний 9" xfId="655" xr:uid="{00000000-0005-0000-0000-00006C020000}"/>
    <cellStyle name="_газомекость последний_2013 год НХК (пароль 9)" xfId="656" xr:uid="{00000000-0005-0000-0000-00006D020000}"/>
    <cellStyle name="_газомекость последний_2013 год НХК (пароль 9)" xfId="657" xr:uid="{00000000-0005-0000-0000-00006E020000}"/>
    <cellStyle name="_газомекость последний_2013 год НХК (пароль 9)_прилож и рас 2015 г 01.10.14 (изм.)" xfId="658" xr:uid="{00000000-0005-0000-0000-00006F020000}"/>
    <cellStyle name="_газомекость последний_2013 год НХК (пароль 9)_прилож и рас 2015 г 01.10.14 (изм.)" xfId="659" xr:uid="{00000000-0005-0000-0000-000070020000}"/>
    <cellStyle name="_газомекость последний_Газ природный (Нодир)окончат" xfId="660" xr:uid="{00000000-0005-0000-0000-000071020000}"/>
    <cellStyle name="_газомекость последний_Газ природный (Нодир)окончат" xfId="661" xr:uid="{00000000-0005-0000-0000-000072020000}"/>
    <cellStyle name="_газомекость последний_динамика 2007-2012 гг." xfId="662" xr:uid="{00000000-0005-0000-0000-000073020000}"/>
    <cellStyle name="_газомекость последний_динамика 2007-2012 гг." xfId="663" xr:uid="{00000000-0005-0000-0000-000074020000}"/>
    <cellStyle name="_газомекость последний_прил и рассм АП вариант МЭ 04.05.2011. xls" xfId="664" xr:uid="{00000000-0005-0000-0000-000075020000}"/>
    <cellStyle name="_газомекость последний_прил и рассм АП вариант МЭ 04.05.2011. xls" xfId="665" xr:uid="{00000000-0005-0000-0000-000076020000}"/>
    <cellStyle name="_газомекость последний_прил и рассм АП вариант МЭ 04.05.2011. xls_прилож и рас 2015 г 01.10.14 (изм.)" xfId="666" xr:uid="{00000000-0005-0000-0000-000077020000}"/>
    <cellStyle name="_газомекость последний_прил и рассм АП вариант МЭ 04.05.2011. xls_прилож и рас 2015 г 01.10.14 (изм.)" xfId="667" xr:uid="{00000000-0005-0000-0000-000078020000}"/>
    <cellStyle name="_газомекость последний_прил и рассм АП вариант МЭ. xls" xfId="668" xr:uid="{00000000-0005-0000-0000-000079020000}"/>
    <cellStyle name="_газомекость последний_прил и рассм АП вариант МЭ. xls" xfId="669" xr:uid="{00000000-0005-0000-0000-00007A020000}"/>
    <cellStyle name="_газомекость последний_прил и рассм АП вариант МЭ. xls_прилож и рас 2015 г 01.10.14 (изм.)" xfId="670" xr:uid="{00000000-0005-0000-0000-00007B020000}"/>
    <cellStyle name="_газомекость последний_прил и рассм АП вариант МЭ. xls_прилож и рас 2015 г 01.10.14 (изм.)" xfId="671" xr:uid="{00000000-0005-0000-0000-00007C020000}"/>
    <cellStyle name="_газомекость последний_прилож и рас 2015 г 01.10.14 (изм.)" xfId="672" xr:uid="{00000000-0005-0000-0000-00007D020000}"/>
    <cellStyle name="_газомекость последний_прилож и рас 2015 г 01.10.14 (изм.)" xfId="673" xr:uid="{00000000-0005-0000-0000-00007E020000}"/>
    <cellStyle name="_газомекость последний_Табл 2" xfId="674" xr:uid="{00000000-0005-0000-0000-00007F020000}"/>
    <cellStyle name="_газомекость последний_Табл 2" xfId="675" xr:uid="{00000000-0005-0000-0000-000080020000}"/>
    <cellStyle name="_доп. табл по Поручению министра - посл." xfId="676" xr:uid="{00000000-0005-0000-0000-000081020000}"/>
    <cellStyle name="_доп. табл по Поручению министра - посл." xfId="677" xr:uid="{00000000-0005-0000-0000-000082020000}"/>
    <cellStyle name="_Прокуратура маълумоти" xfId="678" xr:uid="{00000000-0005-0000-0000-000083020000}"/>
    <cellStyle name="_Прокуратура маълумоти" xfId="679" xr:uid="{00000000-0005-0000-0000-000084020000}"/>
    <cellStyle name="_Прямой" xfId="680" xr:uid="{00000000-0005-0000-0000-000085020000}"/>
    <cellStyle name="_Прямой" xfId="681" xr:uid="{00000000-0005-0000-0000-000086020000}"/>
    <cellStyle name="_Прямой ва МУП оймаой 2012 баланс Посл факт" xfId="682" xr:uid="{00000000-0005-0000-0000-000087020000}"/>
    <cellStyle name="_Прямой ва МУП оймаой 2012 баланс Посл факт" xfId="683" xr:uid="{00000000-0005-0000-0000-000088020000}"/>
    <cellStyle name="_Прямой_5. Прямой ва МУП оймаой 2013 баланс" xfId="684" xr:uid="{00000000-0005-0000-0000-000089020000}"/>
    <cellStyle name="_Прямой_5. Прямой ва МУП оймаой 2013 баланс" xfId="685" xr:uid="{00000000-0005-0000-0000-00008A020000}"/>
    <cellStyle name="_Прямой_Прямой ва МУП оймаой 2013 баланс" xfId="686" xr:uid="{00000000-0005-0000-0000-00008B020000}"/>
    <cellStyle name="_Прямой_Прямой ва МУП оймаой 2013 баланс" xfId="687" xr:uid="{00000000-0005-0000-0000-00008C020000}"/>
    <cellStyle name="_свод 17" xfId="688" xr:uid="{00000000-0005-0000-0000-00008D020000}"/>
    <cellStyle name="_свод 17" xfId="689" xr:uid="{00000000-0005-0000-0000-00008E020000}"/>
    <cellStyle name="_Свод 247 2016г.баланс" xfId="690" xr:uid="{00000000-0005-0000-0000-00008F020000}"/>
    <cellStyle name="_Свод 247 2016г.баланс" xfId="691" xr:uid="{00000000-0005-0000-0000-000090020000}"/>
    <cellStyle name="_факторы2011 год" xfId="692" xr:uid="{00000000-0005-0000-0000-000091020000}"/>
    <cellStyle name="_факторы2011 год" xfId="693" xr:uid="{00000000-0005-0000-0000-000092020000}"/>
    <cellStyle name="_феврал" xfId="694" xr:uid="{00000000-0005-0000-0000-000093020000}"/>
    <cellStyle name="_феврал" xfId="695" xr:uid="{00000000-0005-0000-0000-000094020000}"/>
    <cellStyle name="" xfId="696" xr:uid="{00000000-0005-0000-0000-000095020000}"/>
    <cellStyle name="" xfId="697" xr:uid="{00000000-0005-0000-0000-000096020000}"/>
    <cellStyle name="" xfId="698" xr:uid="{00000000-0005-0000-0000-000097020000}"/>
    <cellStyle name="" xfId="699" xr:uid="{00000000-0005-0000-0000-000098020000}"/>
    <cellStyle name=" 2" xfId="700" xr:uid="{00000000-0005-0000-0000-000099020000}"/>
    <cellStyle name=" 2" xfId="701" xr:uid="{00000000-0005-0000-0000-00009A020000}"/>
    <cellStyle name=" 2_5. Прямой ва МУП оймаой 2013 баланс" xfId="702" xr:uid="{00000000-0005-0000-0000-00009B020000}"/>
    <cellStyle name=" 2_5. Прямой ва МУП оймаой 2013 баланс" xfId="703" xr:uid="{00000000-0005-0000-0000-00009C020000}"/>
    <cellStyle name=" 2_Прямой ва МУП оймаой 2013 баланс" xfId="704" xr:uid="{00000000-0005-0000-0000-00009D020000}"/>
    <cellStyle name=" 2_Прямой ва МУП оймаой 2013 баланс" xfId="705" xr:uid="{00000000-0005-0000-0000-00009E020000}"/>
    <cellStyle name=" 3" xfId="706" xr:uid="{00000000-0005-0000-0000-00009F020000}"/>
    <cellStyle name=" 3" xfId="707" xr:uid="{00000000-0005-0000-0000-0000A0020000}"/>
    <cellStyle name=" 3_5. Прямой ва МУП оймаой 2013 баланс" xfId="708" xr:uid="{00000000-0005-0000-0000-0000A1020000}"/>
    <cellStyle name=" 3_5. Прямой ва МУП оймаой 2013 баланс" xfId="709" xr:uid="{00000000-0005-0000-0000-0000A2020000}"/>
    <cellStyle name=" 3_Прямой ва МУП оймаой 2013 баланс" xfId="710" xr:uid="{00000000-0005-0000-0000-0000A3020000}"/>
    <cellStyle name=" 3_Прямой ва МУП оймаой 2013 баланс" xfId="711" xr:uid="{00000000-0005-0000-0000-0000A4020000}"/>
    <cellStyle name="_ Налоги 2013-2014 годы" xfId="712" xr:uid="{00000000-0005-0000-0000-0000A5020000}"/>
    <cellStyle name="_ Налоги 2013-2014 годы" xfId="713" xr:uid="{00000000-0005-0000-0000-0000A6020000}"/>
    <cellStyle name="_1 кв ФАКТОР" xfId="714" xr:uid="{00000000-0005-0000-0000-0000A7020000}"/>
    <cellStyle name="_1 кв ФАКТОР" xfId="715" xr:uid="{00000000-0005-0000-0000-0000A8020000}"/>
    <cellStyle name="_1.Промышленность" xfId="716" xr:uid="{00000000-0005-0000-0000-0000A9020000}"/>
    <cellStyle name="_1.Промышленность" xfId="717" xr:uid="{00000000-0005-0000-0000-0000AA020000}"/>
    <cellStyle name="_1.Промышленность_ВВП пром (2)" xfId="718" xr:uid="{00000000-0005-0000-0000-0000AB020000}"/>
    <cellStyle name="_1.Промышленность_ВВП пром (2)" xfId="719" xr:uid="{00000000-0005-0000-0000-0000AC020000}"/>
    <cellStyle name="_1.Промышленность_ВВП пром (2) 2" xfId="720" xr:uid="{00000000-0005-0000-0000-0000AD020000}"/>
    <cellStyle name="_1.Промышленность_ВВП пром (2) 2" xfId="721" xr:uid="{00000000-0005-0000-0000-0000AE020000}"/>
    <cellStyle name="_1.Промышленность_ВВП пром (2) 3" xfId="722" xr:uid="{00000000-0005-0000-0000-0000AF020000}"/>
    <cellStyle name="_1.Промышленность_ВВП пром (2) 3" xfId="723" xr:uid="{00000000-0005-0000-0000-0000B0020000}"/>
    <cellStyle name="_1.Промышленность_ВВП пром (2) 4" xfId="724" xr:uid="{00000000-0005-0000-0000-0000B1020000}"/>
    <cellStyle name="_1.Промышленность_ВВП пром (2) 4" xfId="725" xr:uid="{00000000-0005-0000-0000-0000B2020000}"/>
    <cellStyle name="_1.Промышленность_ВВП пром (2) 5" xfId="726" xr:uid="{00000000-0005-0000-0000-0000B3020000}"/>
    <cellStyle name="_1.Промышленность_ВВП пром (2) 5" xfId="727" xr:uid="{00000000-0005-0000-0000-0000B4020000}"/>
    <cellStyle name="_1.Промышленность_ВВП пром (2) 6" xfId="728" xr:uid="{00000000-0005-0000-0000-0000B5020000}"/>
    <cellStyle name="_1.Промышленность_ВВП пром (2) 6" xfId="729" xr:uid="{00000000-0005-0000-0000-0000B6020000}"/>
    <cellStyle name="_1.Промышленность_ВВП пром (2) 7" xfId="730" xr:uid="{00000000-0005-0000-0000-0000B7020000}"/>
    <cellStyle name="_1.Промышленность_ВВП пром (2) 7" xfId="731" xr:uid="{00000000-0005-0000-0000-0000B8020000}"/>
    <cellStyle name="_1.Промышленность_ВВП пром (2) 8" xfId="732" xr:uid="{00000000-0005-0000-0000-0000B9020000}"/>
    <cellStyle name="_1.Промышленность_ВВП пром (2) 8" xfId="733" xr:uid="{00000000-0005-0000-0000-0000BA020000}"/>
    <cellStyle name="_1.Промышленность_ВВП пром (2) 9" xfId="734" xr:uid="{00000000-0005-0000-0000-0000BB020000}"/>
    <cellStyle name="_1.Промышленность_ВВП пром (2) 9" xfId="735" xr:uid="{00000000-0005-0000-0000-0000BC020000}"/>
    <cellStyle name="_1.Промышленность_ВВП пром (2)_Газ природный (Нодир)окончат" xfId="736" xr:uid="{00000000-0005-0000-0000-0000BD020000}"/>
    <cellStyle name="_1.Промышленность_ВВП пром (2)_Газ природный (Нодир)окончат" xfId="737" xr:uid="{00000000-0005-0000-0000-0000BE020000}"/>
    <cellStyle name="_1.Промышленность_ВВП пром (2)_прилож и рас 2015 г 01.10.14 (изм.)" xfId="738" xr:uid="{00000000-0005-0000-0000-0000BF020000}"/>
    <cellStyle name="_1.Промышленность_ВВП пром (2)_прилож и рас 2015 г 01.10.14 (изм.)" xfId="739" xr:uid="{00000000-0005-0000-0000-0000C0020000}"/>
    <cellStyle name="_1.Промышленность_газомекость последний" xfId="740" xr:uid="{00000000-0005-0000-0000-0000C1020000}"/>
    <cellStyle name="_1.Промышленность_газомекость последний" xfId="741" xr:uid="{00000000-0005-0000-0000-0000C2020000}"/>
    <cellStyle name="_1.Промышленность_газомекость последний 2" xfId="742" xr:uid="{00000000-0005-0000-0000-0000C3020000}"/>
    <cellStyle name="_1.Промышленность_газомекость последний 2" xfId="743" xr:uid="{00000000-0005-0000-0000-0000C4020000}"/>
    <cellStyle name="_1.Промышленность_газомекость последний 3" xfId="744" xr:uid="{00000000-0005-0000-0000-0000C5020000}"/>
    <cellStyle name="_1.Промышленность_газомекость последний 3" xfId="745" xr:uid="{00000000-0005-0000-0000-0000C6020000}"/>
    <cellStyle name="_1.Промышленность_газомекость последний 4" xfId="746" xr:uid="{00000000-0005-0000-0000-0000C7020000}"/>
    <cellStyle name="_1.Промышленность_газомекость последний 4" xfId="747" xr:uid="{00000000-0005-0000-0000-0000C8020000}"/>
    <cellStyle name="_1.Промышленность_газомекость последний 5" xfId="748" xr:uid="{00000000-0005-0000-0000-0000C9020000}"/>
    <cellStyle name="_1.Промышленность_газомекость последний 5" xfId="749" xr:uid="{00000000-0005-0000-0000-0000CA020000}"/>
    <cellStyle name="_1.Промышленность_газомекость последний 6" xfId="750" xr:uid="{00000000-0005-0000-0000-0000CB020000}"/>
    <cellStyle name="_1.Промышленность_газомекость последний 6" xfId="751" xr:uid="{00000000-0005-0000-0000-0000CC020000}"/>
    <cellStyle name="_1.Промышленность_газомекость последний 7" xfId="752" xr:uid="{00000000-0005-0000-0000-0000CD020000}"/>
    <cellStyle name="_1.Промышленность_газомекость последний 7" xfId="753" xr:uid="{00000000-0005-0000-0000-0000CE020000}"/>
    <cellStyle name="_1.Промышленность_газомекость последний 8" xfId="754" xr:uid="{00000000-0005-0000-0000-0000CF020000}"/>
    <cellStyle name="_1.Промышленность_газомекость последний 8" xfId="755" xr:uid="{00000000-0005-0000-0000-0000D0020000}"/>
    <cellStyle name="_1.Промышленность_газомекость последний 9" xfId="756" xr:uid="{00000000-0005-0000-0000-0000D1020000}"/>
    <cellStyle name="_1.Промышленность_газомекость последний 9" xfId="757" xr:uid="{00000000-0005-0000-0000-0000D2020000}"/>
    <cellStyle name="_1.Промышленность_газомекость последний_2013 год НХК (пароль 9)" xfId="758" xr:uid="{00000000-0005-0000-0000-0000D3020000}"/>
    <cellStyle name="_1.Промышленность_газомекость последний_2013 год НХК (пароль 9)" xfId="759" xr:uid="{00000000-0005-0000-0000-0000D4020000}"/>
    <cellStyle name="_1.Промышленность_газомекость последний_2013 год НХК (пароль 9)_прилож и рас 2015 г 01.10.14 (изм.)" xfId="760" xr:uid="{00000000-0005-0000-0000-0000D5020000}"/>
    <cellStyle name="_1.Промышленность_газомекость последний_2013 год НХК (пароль 9)_прилож и рас 2015 г 01.10.14 (изм.)" xfId="761" xr:uid="{00000000-0005-0000-0000-0000D6020000}"/>
    <cellStyle name="_1.Промышленность_газомекость последний_Газ природный (Нодир)окончат" xfId="762" xr:uid="{00000000-0005-0000-0000-0000D7020000}"/>
    <cellStyle name="_1.Промышленность_газомекость последний_Газ природный (Нодир)окончат" xfId="763" xr:uid="{00000000-0005-0000-0000-0000D8020000}"/>
    <cellStyle name="_1.Промышленность_газомекость последний_динамика 2007-2012 гг." xfId="764" xr:uid="{00000000-0005-0000-0000-0000D9020000}"/>
    <cellStyle name="_1.Промышленность_газомекость последний_динамика 2007-2012 гг." xfId="765" xr:uid="{00000000-0005-0000-0000-0000DA020000}"/>
    <cellStyle name="_1.Промышленность_газомекость последний_прил и рассм АП вариант МЭ 04.05.2011. xls" xfId="766" xr:uid="{00000000-0005-0000-0000-0000DB020000}"/>
    <cellStyle name="_1.Промышленность_газомекость последний_прил и рассм АП вариант МЭ 04.05.2011. xls" xfId="767" xr:uid="{00000000-0005-0000-0000-0000DC020000}"/>
    <cellStyle name="_1.Промышленность_газомекость последний_прил и рассм АП вариант МЭ 04.05.2011. xls_прилож и рас 2015 г 01.10.14 (изм.)" xfId="768" xr:uid="{00000000-0005-0000-0000-0000DD020000}"/>
    <cellStyle name="_1.Промышленность_газомекость последний_прил и рассм АП вариант МЭ 04.05.2011. xls_прилож и рас 2015 г 01.10.14 (изм.)" xfId="769" xr:uid="{00000000-0005-0000-0000-0000DE020000}"/>
    <cellStyle name="_1.Промышленность_газомекость последний_прил и рассм АП вариант МЭ. xls" xfId="770" xr:uid="{00000000-0005-0000-0000-0000DF020000}"/>
    <cellStyle name="_1.Промышленность_газомекость последний_прил и рассм АП вариант МЭ. xls" xfId="771" xr:uid="{00000000-0005-0000-0000-0000E0020000}"/>
    <cellStyle name="_1.Промышленность_газомекость последний_прил и рассм АП вариант МЭ. xls_прилож и рас 2015 г 01.10.14 (изм.)" xfId="772" xr:uid="{00000000-0005-0000-0000-0000E1020000}"/>
    <cellStyle name="_1.Промышленность_газомекость последний_прил и рассм АП вариант МЭ. xls_прилож и рас 2015 г 01.10.14 (изм.)" xfId="773" xr:uid="{00000000-0005-0000-0000-0000E2020000}"/>
    <cellStyle name="_1.Промышленность_газомекость последний_прилож и рас 2015 г 01.10.14 (изм.)" xfId="774" xr:uid="{00000000-0005-0000-0000-0000E3020000}"/>
    <cellStyle name="_1.Промышленность_газомекость последний_прилож и рас 2015 г 01.10.14 (изм.)" xfId="775" xr:uid="{00000000-0005-0000-0000-0000E4020000}"/>
    <cellStyle name="_1.Промышленность_газомекость последний_Табл 2" xfId="776" xr:uid="{00000000-0005-0000-0000-0000E5020000}"/>
    <cellStyle name="_1.Промышленность_газомекость последний_Табл 2" xfId="777" xr:uid="{00000000-0005-0000-0000-0000E6020000}"/>
    <cellStyle name="_10_y" xfId="778" xr:uid="{00000000-0005-0000-0000-0000E7020000}"/>
    <cellStyle name="_10_y" xfId="779" xr:uid="{00000000-0005-0000-0000-0000E8020000}"/>
    <cellStyle name="_1031буйича" xfId="780" xr:uid="{00000000-0005-0000-0000-0000E9020000}"/>
    <cellStyle name="_1031буйича" xfId="781" xr:uid="{00000000-0005-0000-0000-0000EA020000}"/>
    <cellStyle name="_1q2010" xfId="782" xr:uid="{00000000-0005-0000-0000-0000EB020000}"/>
    <cellStyle name="_1q2010" xfId="783" xr:uid="{00000000-0005-0000-0000-0000EC020000}"/>
    <cellStyle name="_1январ якуни Наманган" xfId="784" xr:uid="{00000000-0005-0000-0000-0000ED020000}"/>
    <cellStyle name="_1январ якуни Наманган" xfId="785" xr:uid="{00000000-0005-0000-0000-0000EE020000}"/>
    <cellStyle name="_27 феврал _олатига маълумотлар" xfId="786" xr:uid="{00000000-0005-0000-0000-0000EF020000}"/>
    <cellStyle name="_27 феврал _олатига маълумотлар" xfId="787" xr:uid="{00000000-0005-0000-0000-0000F0020000}"/>
    <cellStyle name="_4.Инвестиции to" xfId="788" xr:uid="{00000000-0005-0000-0000-0000F1020000}"/>
    <cellStyle name="_4.Инвестиции to" xfId="789" xr:uid="{00000000-0005-0000-0000-0000F2020000}"/>
    <cellStyle name="_4.Инвестиции to_газомекость последний" xfId="790" xr:uid="{00000000-0005-0000-0000-0000F3020000}"/>
    <cellStyle name="_4.Инвестиции to_газомекость последний" xfId="791" xr:uid="{00000000-0005-0000-0000-0000F4020000}"/>
    <cellStyle name="_4.Инвестиции to_газомекость последний 2" xfId="792" xr:uid="{00000000-0005-0000-0000-0000F5020000}"/>
    <cellStyle name="_4.Инвестиции to_газомекость последний 2" xfId="793" xr:uid="{00000000-0005-0000-0000-0000F6020000}"/>
    <cellStyle name="_4.Инвестиции to_газомекость последний 3" xfId="794" xr:uid="{00000000-0005-0000-0000-0000F7020000}"/>
    <cellStyle name="_4.Инвестиции to_газомекость последний 3" xfId="795" xr:uid="{00000000-0005-0000-0000-0000F8020000}"/>
    <cellStyle name="_4.Инвестиции to_газомекость последний 4" xfId="796" xr:uid="{00000000-0005-0000-0000-0000F9020000}"/>
    <cellStyle name="_4.Инвестиции to_газомекость последний 4" xfId="797" xr:uid="{00000000-0005-0000-0000-0000FA020000}"/>
    <cellStyle name="_4.Инвестиции to_газомекость последний 5" xfId="798" xr:uid="{00000000-0005-0000-0000-0000FB020000}"/>
    <cellStyle name="_4.Инвестиции to_газомекость последний 5" xfId="799" xr:uid="{00000000-0005-0000-0000-0000FC020000}"/>
    <cellStyle name="_4.Инвестиции to_газомекость последний 6" xfId="800" xr:uid="{00000000-0005-0000-0000-0000FD020000}"/>
    <cellStyle name="_4.Инвестиции to_газомекость последний 6" xfId="801" xr:uid="{00000000-0005-0000-0000-0000FE020000}"/>
    <cellStyle name="_4.Инвестиции to_газомекость последний 7" xfId="802" xr:uid="{00000000-0005-0000-0000-0000FF020000}"/>
    <cellStyle name="_4.Инвестиции to_газомекость последний 7" xfId="803" xr:uid="{00000000-0005-0000-0000-000000030000}"/>
    <cellStyle name="_4.Инвестиции to_газомекость последний 8" xfId="804" xr:uid="{00000000-0005-0000-0000-000001030000}"/>
    <cellStyle name="_4.Инвестиции to_газомекость последний 8" xfId="805" xr:uid="{00000000-0005-0000-0000-000002030000}"/>
    <cellStyle name="_4.Инвестиции to_газомекость последний 9" xfId="806" xr:uid="{00000000-0005-0000-0000-000003030000}"/>
    <cellStyle name="_4.Инвестиции to_газомекость последний 9" xfId="807" xr:uid="{00000000-0005-0000-0000-000004030000}"/>
    <cellStyle name="_4.Инвестиции to_газомекость последний_Газ природный (Нодир)окончат" xfId="808" xr:uid="{00000000-0005-0000-0000-000005030000}"/>
    <cellStyle name="_4.Инвестиции to_газомекость последний_Газ природный (Нодир)окончат" xfId="809" xr:uid="{00000000-0005-0000-0000-000006030000}"/>
    <cellStyle name="_4.Инвестиции to_газомекость последний_прилож и рас 2015 г 01.10.14 (изм.)" xfId="810" xr:uid="{00000000-0005-0000-0000-000007030000}"/>
    <cellStyle name="_4.Инвестиции to_газомекость последний_прилож и рас 2015 г 01.10.14 (изм.)" xfId="811" xr:uid="{00000000-0005-0000-0000-000008030000}"/>
    <cellStyle name="_8 февраль" xfId="812" xr:uid="{00000000-0005-0000-0000-000009030000}"/>
    <cellStyle name="_8 февраль" xfId="813" xr:uid="{00000000-0005-0000-0000-00000A030000}"/>
    <cellStyle name="_аholi+улгуржи2009" xfId="814" xr:uid="{00000000-0005-0000-0000-00000B030000}"/>
    <cellStyle name="_аholi+улгуржи2009" xfId="815" xr:uid="{00000000-0005-0000-0000-00000C030000}"/>
    <cellStyle name="_ВВП пром (2)" xfId="816" xr:uid="{00000000-0005-0000-0000-00000D030000}"/>
    <cellStyle name="_ВВП пром (2)" xfId="817" xr:uid="{00000000-0005-0000-0000-00000E030000}"/>
    <cellStyle name="_газ ва топширик Свод таблицалар КМ" xfId="818" xr:uid="{00000000-0005-0000-0000-00000F030000}"/>
    <cellStyle name="_газ ва топширик Свод таблицалар КМ" xfId="819" xr:uid="{00000000-0005-0000-0000-000010030000}"/>
    <cellStyle name="_газ ва топширик Свод таблицалар КМ_5. Прямой ва МУП оймаой 2013 баланс" xfId="820" xr:uid="{00000000-0005-0000-0000-000011030000}"/>
    <cellStyle name="_газ ва топширик Свод таблицалар КМ_5. Прямой ва МУП оймаой 2013 баланс" xfId="821" xr:uid="{00000000-0005-0000-0000-000012030000}"/>
    <cellStyle name="_газ ва топширик Свод таблицалар КМ_Прямой ва МУП оймаой 2013 баланс" xfId="822" xr:uid="{00000000-0005-0000-0000-000013030000}"/>
    <cellStyle name="_газ ва топширик Свод таблицалар КМ_Прямой ва МУП оймаой 2013 баланс" xfId="823" xr:uid="{00000000-0005-0000-0000-000014030000}"/>
    <cellStyle name="_газомекость последний" xfId="824" xr:uid="{00000000-0005-0000-0000-000015030000}"/>
    <cellStyle name="_газомекость последний" xfId="825" xr:uid="{00000000-0005-0000-0000-000016030000}"/>
    <cellStyle name="_газомекость последний 2" xfId="826" xr:uid="{00000000-0005-0000-0000-000017030000}"/>
    <cellStyle name="_газомекость последний 2" xfId="827" xr:uid="{00000000-0005-0000-0000-000018030000}"/>
    <cellStyle name="_газомекость последний 3" xfId="828" xr:uid="{00000000-0005-0000-0000-000019030000}"/>
    <cellStyle name="_газомекость последний 3" xfId="829" xr:uid="{00000000-0005-0000-0000-00001A030000}"/>
    <cellStyle name="_газомекость последний 4" xfId="830" xr:uid="{00000000-0005-0000-0000-00001B030000}"/>
    <cellStyle name="_газомекость последний 4" xfId="831" xr:uid="{00000000-0005-0000-0000-00001C030000}"/>
    <cellStyle name="_газомекость последний 5" xfId="832" xr:uid="{00000000-0005-0000-0000-00001D030000}"/>
    <cellStyle name="_газомекость последний 5" xfId="833" xr:uid="{00000000-0005-0000-0000-00001E030000}"/>
    <cellStyle name="_газомекость последний 6" xfId="834" xr:uid="{00000000-0005-0000-0000-00001F030000}"/>
    <cellStyle name="_газомекость последний 6" xfId="835" xr:uid="{00000000-0005-0000-0000-000020030000}"/>
    <cellStyle name="_газомекость последний 7" xfId="836" xr:uid="{00000000-0005-0000-0000-000021030000}"/>
    <cellStyle name="_газомекость последний 7" xfId="837" xr:uid="{00000000-0005-0000-0000-000022030000}"/>
    <cellStyle name="_газомекость последний 8" xfId="838" xr:uid="{00000000-0005-0000-0000-000023030000}"/>
    <cellStyle name="_газомекость последний 8" xfId="839" xr:uid="{00000000-0005-0000-0000-000024030000}"/>
    <cellStyle name="_газомекость последний 9" xfId="840" xr:uid="{00000000-0005-0000-0000-000025030000}"/>
    <cellStyle name="_газомекость последний 9" xfId="841" xr:uid="{00000000-0005-0000-0000-000026030000}"/>
    <cellStyle name="_газомекость последний_2013 год НХК (пароль 9)" xfId="842" xr:uid="{00000000-0005-0000-0000-000027030000}"/>
    <cellStyle name="_газомекость последний_2013 год НХК (пароль 9)" xfId="843" xr:uid="{00000000-0005-0000-0000-000028030000}"/>
    <cellStyle name="_газомекость последний_2013 год НХК (пароль 9)_прилож и рас 2015 г 01.10.14 (изм.)" xfId="844" xr:uid="{00000000-0005-0000-0000-000029030000}"/>
    <cellStyle name="_газомекость последний_2013 год НХК (пароль 9)_прилож и рас 2015 г 01.10.14 (изм.)" xfId="845" xr:uid="{00000000-0005-0000-0000-00002A030000}"/>
    <cellStyle name="_газомекость последний_Газ природный (Нодир)окончат" xfId="846" xr:uid="{00000000-0005-0000-0000-00002B030000}"/>
    <cellStyle name="_газомекость последний_Газ природный (Нодир)окончат" xfId="847" xr:uid="{00000000-0005-0000-0000-00002C030000}"/>
    <cellStyle name="_газомекость последний_динамика 2007-2012 гг." xfId="848" xr:uid="{00000000-0005-0000-0000-00002D030000}"/>
    <cellStyle name="_газомекость последний_динамика 2007-2012 гг." xfId="849" xr:uid="{00000000-0005-0000-0000-00002E030000}"/>
    <cellStyle name="_газомекость последний_прил и рассм АП вариант МЭ 04.05.2011. xls" xfId="850" xr:uid="{00000000-0005-0000-0000-00002F030000}"/>
    <cellStyle name="_газомекость последний_прил и рассм АП вариант МЭ 04.05.2011. xls" xfId="851" xr:uid="{00000000-0005-0000-0000-000030030000}"/>
    <cellStyle name="_газомекость последний_прил и рассм АП вариант МЭ 04.05.2011. xls_прилож и рас 2015 г 01.10.14 (изм.)" xfId="852" xr:uid="{00000000-0005-0000-0000-000031030000}"/>
    <cellStyle name="_газомекость последний_прил и рассм АП вариант МЭ 04.05.2011. xls_прилож и рас 2015 г 01.10.14 (изм.)" xfId="853" xr:uid="{00000000-0005-0000-0000-000032030000}"/>
    <cellStyle name="_газомекость последний_прил и рассм АП вариант МЭ. xls" xfId="854" xr:uid="{00000000-0005-0000-0000-000033030000}"/>
    <cellStyle name="_газомекость последний_прил и рассм АП вариант МЭ. xls" xfId="855" xr:uid="{00000000-0005-0000-0000-000034030000}"/>
    <cellStyle name="_газомекость последний_прил и рассм АП вариант МЭ. xls_прилож и рас 2015 г 01.10.14 (изм.)" xfId="856" xr:uid="{00000000-0005-0000-0000-000035030000}"/>
    <cellStyle name="_газомекость последний_прил и рассм АП вариант МЭ. xls_прилож и рас 2015 г 01.10.14 (изм.)" xfId="857" xr:uid="{00000000-0005-0000-0000-000036030000}"/>
    <cellStyle name="_газомекость последний_прилож и рас 2015 г 01.10.14 (изм.)" xfId="858" xr:uid="{00000000-0005-0000-0000-000037030000}"/>
    <cellStyle name="_газомекость последний_прилож и рас 2015 г 01.10.14 (изм.)" xfId="859" xr:uid="{00000000-0005-0000-0000-000038030000}"/>
    <cellStyle name="_газомекость последний_Табл 2" xfId="860" xr:uid="{00000000-0005-0000-0000-000039030000}"/>
    <cellStyle name="_газомекость последний_Табл 2" xfId="861" xr:uid="{00000000-0005-0000-0000-00003A030000}"/>
    <cellStyle name="_доп. табл по Поручению министра - посл." xfId="862" xr:uid="{00000000-0005-0000-0000-00003B030000}"/>
    <cellStyle name="_доп. табл по Поручению министра - посл." xfId="863" xr:uid="{00000000-0005-0000-0000-00003C030000}"/>
    <cellStyle name="_Прокуратура маълумоти" xfId="864" xr:uid="{00000000-0005-0000-0000-00003D030000}"/>
    <cellStyle name="_Прокуратура маълумоти" xfId="865" xr:uid="{00000000-0005-0000-0000-00003E030000}"/>
    <cellStyle name="_Прямой" xfId="866" xr:uid="{00000000-0005-0000-0000-00003F030000}"/>
    <cellStyle name="_Прямой" xfId="867" xr:uid="{00000000-0005-0000-0000-000040030000}"/>
    <cellStyle name="_Прямой ва МУП оймаой 2012 баланс Посл факт" xfId="868" xr:uid="{00000000-0005-0000-0000-000041030000}"/>
    <cellStyle name="_Прямой ва МУП оймаой 2012 баланс Посл факт" xfId="869" xr:uid="{00000000-0005-0000-0000-000042030000}"/>
    <cellStyle name="_Прямой_5. Прямой ва МУП оймаой 2013 баланс" xfId="870" xr:uid="{00000000-0005-0000-0000-000043030000}"/>
    <cellStyle name="_Прямой_5. Прямой ва МУП оймаой 2013 баланс" xfId="871" xr:uid="{00000000-0005-0000-0000-000044030000}"/>
    <cellStyle name="_Прямой_Прямой ва МУП оймаой 2013 баланс" xfId="872" xr:uid="{00000000-0005-0000-0000-000045030000}"/>
    <cellStyle name="_Прямой_Прямой ва МУП оймаой 2013 баланс" xfId="873" xr:uid="{00000000-0005-0000-0000-000046030000}"/>
    <cellStyle name="_свод 17" xfId="874" xr:uid="{00000000-0005-0000-0000-000047030000}"/>
    <cellStyle name="_свод 17" xfId="875" xr:uid="{00000000-0005-0000-0000-000048030000}"/>
    <cellStyle name="_Свод 247 2016г.баланс" xfId="876" xr:uid="{00000000-0005-0000-0000-000049030000}"/>
    <cellStyle name="_Свод 247 2016г.баланс" xfId="877" xr:uid="{00000000-0005-0000-0000-00004A030000}"/>
    <cellStyle name="_факторы2011 год" xfId="878" xr:uid="{00000000-0005-0000-0000-00004B030000}"/>
    <cellStyle name="_факторы2011 год" xfId="879" xr:uid="{00000000-0005-0000-0000-00004C030000}"/>
    <cellStyle name="_феврал" xfId="880" xr:uid="{00000000-0005-0000-0000-00004D030000}"/>
    <cellStyle name="_феврал" xfId="881" xr:uid="{00000000-0005-0000-0000-00004E030000}"/>
    <cellStyle name="" xfId="882" xr:uid="{00000000-0005-0000-0000-00004F030000}"/>
    <cellStyle name="" xfId="883" xr:uid="{00000000-0005-0000-0000-000050030000}"/>
    <cellStyle name=" 2" xfId="884" xr:uid="{00000000-0005-0000-0000-000051030000}"/>
    <cellStyle name=" 3" xfId="885" xr:uid="{00000000-0005-0000-0000-000052030000}"/>
    <cellStyle name="_ Налоги 2013-2014 годы" xfId="886" xr:uid="{00000000-0005-0000-0000-000053030000}"/>
    <cellStyle name="1" xfId="887" xr:uid="{00000000-0005-0000-0000-000054030000}"/>
    <cellStyle name="1" xfId="888" xr:uid="{00000000-0005-0000-0000-000055030000}"/>
    <cellStyle name="1 2" xfId="889" xr:uid="{00000000-0005-0000-0000-000056030000}"/>
    <cellStyle name="1 3" xfId="890" xr:uid="{00000000-0005-0000-0000-000057030000}"/>
    <cellStyle name="1_ Налоги 2013-2014 годы" xfId="891" xr:uid="{00000000-0005-0000-0000-000058030000}"/>
    <cellStyle name="2" xfId="892" xr:uid="{00000000-0005-0000-0000-000059030000}"/>
    <cellStyle name="2" xfId="893" xr:uid="{00000000-0005-0000-0000-00005A030000}"/>
    <cellStyle name="2 2" xfId="894" xr:uid="{00000000-0005-0000-0000-00005B030000}"/>
    <cellStyle name="2 3" xfId="895" xr:uid="{00000000-0005-0000-0000-00005C030000}"/>
    <cellStyle name="2_ Налоги 2013-2014 годы" xfId="896" xr:uid="{00000000-0005-0000-0000-00005D030000}"/>
    <cellStyle name="0" xfId="897" xr:uid="{00000000-0005-0000-0000-00005E030000}"/>
    <cellStyle name="0%" xfId="898" xr:uid="{00000000-0005-0000-0000-00005F030000}"/>
    <cellStyle name="0,00;0;" xfId="899" xr:uid="{00000000-0005-0000-0000-000060030000}"/>
    <cellStyle name="0.0" xfId="900" xr:uid="{00000000-0005-0000-0000-000061030000}"/>
    <cellStyle name="0.0%" xfId="901" xr:uid="{00000000-0005-0000-0000-000062030000}"/>
    <cellStyle name="0.0_Assumptions" xfId="902" xr:uid="{00000000-0005-0000-0000-000063030000}"/>
    <cellStyle name="0.00" xfId="903" xr:uid="{00000000-0005-0000-0000-000064030000}"/>
    <cellStyle name="0.00%" xfId="904" xr:uid="{00000000-0005-0000-0000-000065030000}"/>
    <cellStyle name="0.00_Assumptions" xfId="905" xr:uid="{00000000-0005-0000-0000-000066030000}"/>
    <cellStyle name="0_Assumptions" xfId="906" xr:uid="{00000000-0005-0000-0000-000067030000}"/>
    <cellStyle name="0_Assumptions_5Фн_Leon" xfId="907" xr:uid="{00000000-0005-0000-0000-000068030000}"/>
    <cellStyle name="0_Assumptions_5Фн_Savanna" xfId="908" xr:uid="{00000000-0005-0000-0000-000069030000}"/>
    <cellStyle name="0_ГП_Расчет_Стратеги_отправка" xfId="909" xr:uid="{00000000-0005-0000-0000-00006A030000}"/>
    <cellStyle name="0_ГП_Расчет_Стратеги_отправка_5Фн_Leon" xfId="910" xr:uid="{00000000-0005-0000-0000-00006B030000}"/>
    <cellStyle name="0_ГП_Расчет_Стратеги_отправка_5Фн_Savanna" xfId="911" xr:uid="{00000000-0005-0000-0000-00006C030000}"/>
    <cellStyle name="0_Юсупов_Книга4" xfId="912" xr:uid="{00000000-0005-0000-0000-00006D030000}"/>
    <cellStyle name="0_Юсупов_Книга4_5Фн_Leon" xfId="913" xr:uid="{00000000-0005-0000-0000-00006E030000}"/>
    <cellStyle name="0_Юсупов_Книга4_5Фн_Savanna" xfId="914" xr:uid="{00000000-0005-0000-0000-00006F030000}"/>
    <cellStyle name="0dp" xfId="915" xr:uid="{00000000-0005-0000-0000-000070030000}"/>
    <cellStyle name="10/16" xfId="916" xr:uid="{00000000-0005-0000-0000-000071030000}"/>
    <cellStyle name="123" xfId="917" xr:uid="{00000000-0005-0000-0000-000072030000}"/>
    <cellStyle name="1dp" xfId="918" xr:uid="{00000000-0005-0000-0000-000073030000}"/>
    <cellStyle name="1Normal" xfId="919" xr:uid="{00000000-0005-0000-0000-000074030000}"/>
    <cellStyle name="20% - Accent1" xfId="920" xr:uid="{00000000-0005-0000-0000-000075030000}"/>
    <cellStyle name="20% - Accent2" xfId="921" xr:uid="{00000000-0005-0000-0000-000076030000}"/>
    <cellStyle name="20% - Accent3" xfId="922" xr:uid="{00000000-0005-0000-0000-000077030000}"/>
    <cellStyle name="20% - Accent4" xfId="923" xr:uid="{00000000-0005-0000-0000-000078030000}"/>
    <cellStyle name="20% - Accent5" xfId="924" xr:uid="{00000000-0005-0000-0000-000079030000}"/>
    <cellStyle name="20% - Accent6" xfId="925" xr:uid="{00000000-0005-0000-0000-00007A030000}"/>
    <cellStyle name="20% — акцент1" xfId="926" xr:uid="{00000000-0005-0000-0000-00007B030000}"/>
    <cellStyle name="20% - Акцент1 2" xfId="927" xr:uid="{00000000-0005-0000-0000-00007C030000}"/>
    <cellStyle name="20% - Акцент1 2 2" xfId="928" xr:uid="{00000000-0005-0000-0000-00007D030000}"/>
    <cellStyle name="20% - Акцент1 2 3" xfId="929" xr:uid="{00000000-0005-0000-0000-00007E030000}"/>
    <cellStyle name="20% - Акцент1 2_12.12.16 баланс 2017" xfId="930" xr:uid="{00000000-0005-0000-0000-00007F030000}"/>
    <cellStyle name="20% - Акцент1 3" xfId="931" xr:uid="{00000000-0005-0000-0000-000080030000}"/>
    <cellStyle name="20% - Акцент1 4" xfId="932" xr:uid="{00000000-0005-0000-0000-000081030000}"/>
    <cellStyle name="20% — акцент1_СНиП газа 2017г.задания" xfId="933" xr:uid="{00000000-0005-0000-0000-000082030000}"/>
    <cellStyle name="20% — акцент2" xfId="934" xr:uid="{00000000-0005-0000-0000-000083030000}"/>
    <cellStyle name="20% - Акцент2 2" xfId="935" xr:uid="{00000000-0005-0000-0000-000084030000}"/>
    <cellStyle name="20% - Акцент2 2 2" xfId="936" xr:uid="{00000000-0005-0000-0000-000085030000}"/>
    <cellStyle name="20% - Акцент2 2 3" xfId="937" xr:uid="{00000000-0005-0000-0000-000086030000}"/>
    <cellStyle name="20% - Акцент2 2_12.12.16 баланс 2017" xfId="938" xr:uid="{00000000-0005-0000-0000-000087030000}"/>
    <cellStyle name="20% - Акцент2 3" xfId="939" xr:uid="{00000000-0005-0000-0000-000088030000}"/>
    <cellStyle name="20% - Акцент2 4" xfId="940" xr:uid="{00000000-0005-0000-0000-000089030000}"/>
    <cellStyle name="20% — акцент2_СНиП газа 2017г.задания" xfId="941" xr:uid="{00000000-0005-0000-0000-00008A030000}"/>
    <cellStyle name="20% — акцент3" xfId="942" xr:uid="{00000000-0005-0000-0000-00008B030000}"/>
    <cellStyle name="20% - Акцент3 2" xfId="943" xr:uid="{00000000-0005-0000-0000-00008C030000}"/>
    <cellStyle name="20% - Акцент3 2 2" xfId="944" xr:uid="{00000000-0005-0000-0000-00008D030000}"/>
    <cellStyle name="20% - Акцент3 2 3" xfId="945" xr:uid="{00000000-0005-0000-0000-00008E030000}"/>
    <cellStyle name="20% - Акцент3 2_12.12.16 баланс 2017" xfId="946" xr:uid="{00000000-0005-0000-0000-00008F030000}"/>
    <cellStyle name="20% - Акцент3 3" xfId="947" xr:uid="{00000000-0005-0000-0000-000090030000}"/>
    <cellStyle name="20% - Акцент3 4" xfId="948" xr:uid="{00000000-0005-0000-0000-000091030000}"/>
    <cellStyle name="20% — акцент3_СНиП газа 2017г.задания" xfId="949" xr:uid="{00000000-0005-0000-0000-000092030000}"/>
    <cellStyle name="20% — акцент4" xfId="950" xr:uid="{00000000-0005-0000-0000-000093030000}"/>
    <cellStyle name="20% - Акцент4 2" xfId="951" xr:uid="{00000000-0005-0000-0000-000094030000}"/>
    <cellStyle name="20% - Акцент4 2 2" xfId="952" xr:uid="{00000000-0005-0000-0000-000095030000}"/>
    <cellStyle name="20% - Акцент4 2 3" xfId="953" xr:uid="{00000000-0005-0000-0000-000096030000}"/>
    <cellStyle name="20% - Акцент4 2_12.12.16 баланс 2017" xfId="954" xr:uid="{00000000-0005-0000-0000-000097030000}"/>
    <cellStyle name="20% - Акцент4 3" xfId="955" xr:uid="{00000000-0005-0000-0000-000098030000}"/>
    <cellStyle name="20% - Акцент4 4" xfId="956" xr:uid="{00000000-0005-0000-0000-000099030000}"/>
    <cellStyle name="20% — акцент4_СНиП газа 2017г.задания" xfId="957" xr:uid="{00000000-0005-0000-0000-00009A030000}"/>
    <cellStyle name="20% — акцент5" xfId="958" xr:uid="{00000000-0005-0000-0000-00009B030000}"/>
    <cellStyle name="20% - Акцент5 2" xfId="959" xr:uid="{00000000-0005-0000-0000-00009C030000}"/>
    <cellStyle name="20% - Акцент5 2 2" xfId="960" xr:uid="{00000000-0005-0000-0000-00009D030000}"/>
    <cellStyle name="20% - Акцент5 2 3" xfId="961" xr:uid="{00000000-0005-0000-0000-00009E030000}"/>
    <cellStyle name="20% - Акцент5 2_12.12.16 баланс 2017" xfId="962" xr:uid="{00000000-0005-0000-0000-00009F030000}"/>
    <cellStyle name="20% - Акцент5 3" xfId="963" xr:uid="{00000000-0005-0000-0000-0000A0030000}"/>
    <cellStyle name="20% - Акцент5 4" xfId="964" xr:uid="{00000000-0005-0000-0000-0000A1030000}"/>
    <cellStyle name="20% — акцент5_СНиП газа 2017г.задания" xfId="965" xr:uid="{00000000-0005-0000-0000-0000A2030000}"/>
    <cellStyle name="20% — акцент6" xfId="966" xr:uid="{00000000-0005-0000-0000-0000A3030000}"/>
    <cellStyle name="20% - Акцент6 2" xfId="967" xr:uid="{00000000-0005-0000-0000-0000A4030000}"/>
    <cellStyle name="20% - Акцент6 2 2" xfId="968" xr:uid="{00000000-0005-0000-0000-0000A5030000}"/>
    <cellStyle name="20% - Акцент6 2 3" xfId="969" xr:uid="{00000000-0005-0000-0000-0000A6030000}"/>
    <cellStyle name="20% - Акцент6 2_12.12.16 баланс 2017" xfId="970" xr:uid="{00000000-0005-0000-0000-0000A7030000}"/>
    <cellStyle name="20% - Акцент6 3" xfId="971" xr:uid="{00000000-0005-0000-0000-0000A8030000}"/>
    <cellStyle name="20% - Акцент6 4" xfId="972" xr:uid="{00000000-0005-0000-0000-0000A9030000}"/>
    <cellStyle name="20% — акцент6_СНиП газа 2017г.задания" xfId="973" xr:uid="{00000000-0005-0000-0000-0000AA030000}"/>
    <cellStyle name="2dec" xfId="974" xr:uid="{00000000-0005-0000-0000-0000AB030000}"/>
    <cellStyle name="2decimal" xfId="975" xr:uid="{00000000-0005-0000-0000-0000AC030000}"/>
    <cellStyle name="2dp" xfId="976" xr:uid="{00000000-0005-0000-0000-0000AD030000}"/>
    <cellStyle name="3dp" xfId="977" xr:uid="{00000000-0005-0000-0000-0000AE030000}"/>
    <cellStyle name="40% - Accent1" xfId="978" xr:uid="{00000000-0005-0000-0000-0000AF030000}"/>
    <cellStyle name="40% - Accent2" xfId="979" xr:uid="{00000000-0005-0000-0000-0000B0030000}"/>
    <cellStyle name="40% - Accent3" xfId="980" xr:uid="{00000000-0005-0000-0000-0000B1030000}"/>
    <cellStyle name="40% - Accent4" xfId="981" xr:uid="{00000000-0005-0000-0000-0000B2030000}"/>
    <cellStyle name="40% - Accent5" xfId="982" xr:uid="{00000000-0005-0000-0000-0000B3030000}"/>
    <cellStyle name="40% - Accent6" xfId="983" xr:uid="{00000000-0005-0000-0000-0000B4030000}"/>
    <cellStyle name="40% — акцент1" xfId="984" xr:uid="{00000000-0005-0000-0000-0000B5030000}"/>
    <cellStyle name="40% - Акцент1 2" xfId="985" xr:uid="{00000000-0005-0000-0000-0000B6030000}"/>
    <cellStyle name="40% - Акцент1 2 2" xfId="986" xr:uid="{00000000-0005-0000-0000-0000B7030000}"/>
    <cellStyle name="40% - Акцент1 2 3" xfId="987" xr:uid="{00000000-0005-0000-0000-0000B8030000}"/>
    <cellStyle name="40% - Акцент1 2_12.12.16 баланс 2017" xfId="988" xr:uid="{00000000-0005-0000-0000-0000B9030000}"/>
    <cellStyle name="40% - Акцент1 3" xfId="989" xr:uid="{00000000-0005-0000-0000-0000BA030000}"/>
    <cellStyle name="40% - Акцент1 4" xfId="990" xr:uid="{00000000-0005-0000-0000-0000BB030000}"/>
    <cellStyle name="40% — акцент1_СНиП газа 2017г.задания" xfId="991" xr:uid="{00000000-0005-0000-0000-0000BC030000}"/>
    <cellStyle name="40% — акцент2" xfId="992" xr:uid="{00000000-0005-0000-0000-0000BD030000}"/>
    <cellStyle name="40% - Акцент2 2" xfId="993" xr:uid="{00000000-0005-0000-0000-0000BE030000}"/>
    <cellStyle name="40% - Акцент2 2 2" xfId="994" xr:uid="{00000000-0005-0000-0000-0000BF030000}"/>
    <cellStyle name="40% - Акцент2 2 3" xfId="995" xr:uid="{00000000-0005-0000-0000-0000C0030000}"/>
    <cellStyle name="40% - Акцент2 2_12.12.16 баланс 2017" xfId="996" xr:uid="{00000000-0005-0000-0000-0000C1030000}"/>
    <cellStyle name="40% - Акцент2 3" xfId="997" xr:uid="{00000000-0005-0000-0000-0000C2030000}"/>
    <cellStyle name="40% - Акцент2 4" xfId="998" xr:uid="{00000000-0005-0000-0000-0000C3030000}"/>
    <cellStyle name="40% — акцент2_СНиП газа 2017г.задания" xfId="999" xr:uid="{00000000-0005-0000-0000-0000C4030000}"/>
    <cellStyle name="40% — акцент3" xfId="1000" xr:uid="{00000000-0005-0000-0000-0000C5030000}"/>
    <cellStyle name="40% - Акцент3 2" xfId="1001" xr:uid="{00000000-0005-0000-0000-0000C6030000}"/>
    <cellStyle name="40% - Акцент3 2 2" xfId="1002" xr:uid="{00000000-0005-0000-0000-0000C7030000}"/>
    <cellStyle name="40% - Акцент3 2 3" xfId="1003" xr:uid="{00000000-0005-0000-0000-0000C8030000}"/>
    <cellStyle name="40% - Акцент3 2_12.12.16 баланс 2017" xfId="1004" xr:uid="{00000000-0005-0000-0000-0000C9030000}"/>
    <cellStyle name="40% - Акцент3 3" xfId="1005" xr:uid="{00000000-0005-0000-0000-0000CA030000}"/>
    <cellStyle name="40% - Акцент3 4" xfId="1006" xr:uid="{00000000-0005-0000-0000-0000CB030000}"/>
    <cellStyle name="40% — акцент3_СНиП газа 2017г.задания" xfId="1007" xr:uid="{00000000-0005-0000-0000-0000CC030000}"/>
    <cellStyle name="40% — акцент4" xfId="1008" xr:uid="{00000000-0005-0000-0000-0000CD030000}"/>
    <cellStyle name="40% - Акцент4 2" xfId="1009" xr:uid="{00000000-0005-0000-0000-0000CE030000}"/>
    <cellStyle name="40% - Акцент4 2 2" xfId="1010" xr:uid="{00000000-0005-0000-0000-0000CF030000}"/>
    <cellStyle name="40% - Акцент4 2 3" xfId="1011" xr:uid="{00000000-0005-0000-0000-0000D0030000}"/>
    <cellStyle name="40% - Акцент4 2_12.12.16 баланс 2017" xfId="1012" xr:uid="{00000000-0005-0000-0000-0000D1030000}"/>
    <cellStyle name="40% - Акцент4 3" xfId="1013" xr:uid="{00000000-0005-0000-0000-0000D2030000}"/>
    <cellStyle name="40% - Акцент4 4" xfId="1014" xr:uid="{00000000-0005-0000-0000-0000D3030000}"/>
    <cellStyle name="40% — акцент4_СНиП газа 2017г.задания" xfId="1015" xr:uid="{00000000-0005-0000-0000-0000D4030000}"/>
    <cellStyle name="40% — акцент5" xfId="1016" xr:uid="{00000000-0005-0000-0000-0000D5030000}"/>
    <cellStyle name="40% - Акцент5 2" xfId="1017" xr:uid="{00000000-0005-0000-0000-0000D6030000}"/>
    <cellStyle name="40% - Акцент5 2 2" xfId="1018" xr:uid="{00000000-0005-0000-0000-0000D7030000}"/>
    <cellStyle name="40% - Акцент5 2 3" xfId="1019" xr:uid="{00000000-0005-0000-0000-0000D8030000}"/>
    <cellStyle name="40% - Акцент5 2_12.12.16 баланс 2017" xfId="1020" xr:uid="{00000000-0005-0000-0000-0000D9030000}"/>
    <cellStyle name="40% - Акцент5 3" xfId="1021" xr:uid="{00000000-0005-0000-0000-0000DA030000}"/>
    <cellStyle name="40% - Акцент5 4" xfId="1022" xr:uid="{00000000-0005-0000-0000-0000DB030000}"/>
    <cellStyle name="40% — акцент5_СНиП газа 2017г.задания" xfId="1023" xr:uid="{00000000-0005-0000-0000-0000DC030000}"/>
    <cellStyle name="40% — акцент6" xfId="1024" xr:uid="{00000000-0005-0000-0000-0000DD030000}"/>
    <cellStyle name="40% - Акцент6 2" xfId="1025" xr:uid="{00000000-0005-0000-0000-0000DE030000}"/>
    <cellStyle name="40% - Акцент6 2 2" xfId="1026" xr:uid="{00000000-0005-0000-0000-0000DF030000}"/>
    <cellStyle name="40% - Акцент6 2 3" xfId="1027" xr:uid="{00000000-0005-0000-0000-0000E0030000}"/>
    <cellStyle name="40% - Акцент6 2_12.12.16 баланс 2017" xfId="1028" xr:uid="{00000000-0005-0000-0000-0000E1030000}"/>
    <cellStyle name="40% - Акцент6 3" xfId="1029" xr:uid="{00000000-0005-0000-0000-0000E2030000}"/>
    <cellStyle name="40% - Акцент6 4" xfId="1030" xr:uid="{00000000-0005-0000-0000-0000E3030000}"/>
    <cellStyle name="40% — акцент6_СНиП газа 2017г.задания" xfId="1031" xr:uid="{00000000-0005-0000-0000-0000E4030000}"/>
    <cellStyle name="60% - Accent1" xfId="1032" xr:uid="{00000000-0005-0000-0000-0000E5030000}"/>
    <cellStyle name="60% - Accent2" xfId="1033" xr:uid="{00000000-0005-0000-0000-0000E6030000}"/>
    <cellStyle name="60% - Accent3" xfId="1034" xr:uid="{00000000-0005-0000-0000-0000E7030000}"/>
    <cellStyle name="60% - Accent4" xfId="1035" xr:uid="{00000000-0005-0000-0000-0000E8030000}"/>
    <cellStyle name="60% - Accent5" xfId="1036" xr:uid="{00000000-0005-0000-0000-0000E9030000}"/>
    <cellStyle name="60% - Accent6" xfId="1037" xr:uid="{00000000-0005-0000-0000-0000EA030000}"/>
    <cellStyle name="60% — акцент1" xfId="1038" xr:uid="{00000000-0005-0000-0000-0000EB030000}"/>
    <cellStyle name="60% - Акцент1 2" xfId="1039" xr:uid="{00000000-0005-0000-0000-0000EC030000}"/>
    <cellStyle name="60% - Акцент1 2 2" xfId="1040" xr:uid="{00000000-0005-0000-0000-0000ED030000}"/>
    <cellStyle name="60% - Акцент1 2 3" xfId="1041" xr:uid="{00000000-0005-0000-0000-0000EE030000}"/>
    <cellStyle name="60% - Акцент1 3" xfId="1042" xr:uid="{00000000-0005-0000-0000-0000EF030000}"/>
    <cellStyle name="60% - Акцент1 4" xfId="1043" xr:uid="{00000000-0005-0000-0000-0000F0030000}"/>
    <cellStyle name="60% — акцент2" xfId="1044" xr:uid="{00000000-0005-0000-0000-0000F1030000}"/>
    <cellStyle name="60% - Акцент2 2" xfId="1045" xr:uid="{00000000-0005-0000-0000-0000F2030000}"/>
    <cellStyle name="60% - Акцент2 2 2" xfId="1046" xr:uid="{00000000-0005-0000-0000-0000F3030000}"/>
    <cellStyle name="60% - Акцент2 2 3" xfId="1047" xr:uid="{00000000-0005-0000-0000-0000F4030000}"/>
    <cellStyle name="60% - Акцент2 3" xfId="1048" xr:uid="{00000000-0005-0000-0000-0000F5030000}"/>
    <cellStyle name="60% - Акцент2 4" xfId="1049" xr:uid="{00000000-0005-0000-0000-0000F6030000}"/>
    <cellStyle name="60% — акцент3" xfId="1050" xr:uid="{00000000-0005-0000-0000-0000F7030000}"/>
    <cellStyle name="60% - Акцент3 2" xfId="1051" xr:uid="{00000000-0005-0000-0000-0000F8030000}"/>
    <cellStyle name="60% - Акцент3 2 2" xfId="1052" xr:uid="{00000000-0005-0000-0000-0000F9030000}"/>
    <cellStyle name="60% - Акцент3 2 3" xfId="1053" xr:uid="{00000000-0005-0000-0000-0000FA030000}"/>
    <cellStyle name="60% - Акцент3 3" xfId="1054" xr:uid="{00000000-0005-0000-0000-0000FB030000}"/>
    <cellStyle name="60% - Акцент3 4" xfId="1055" xr:uid="{00000000-0005-0000-0000-0000FC030000}"/>
    <cellStyle name="60% — акцент4" xfId="1056" xr:uid="{00000000-0005-0000-0000-0000FD030000}"/>
    <cellStyle name="60% - Акцент4 2" xfId="1057" xr:uid="{00000000-0005-0000-0000-0000FE030000}"/>
    <cellStyle name="60% - Акцент4 2 2" xfId="1058" xr:uid="{00000000-0005-0000-0000-0000FF030000}"/>
    <cellStyle name="60% - Акцент4 2 3" xfId="1059" xr:uid="{00000000-0005-0000-0000-000000040000}"/>
    <cellStyle name="60% - Акцент4 3" xfId="1060" xr:uid="{00000000-0005-0000-0000-000001040000}"/>
    <cellStyle name="60% - Акцент4 4" xfId="1061" xr:uid="{00000000-0005-0000-0000-000002040000}"/>
    <cellStyle name="60% — акцент5" xfId="1062" xr:uid="{00000000-0005-0000-0000-000003040000}"/>
    <cellStyle name="60% - Акцент5 2" xfId="1063" xr:uid="{00000000-0005-0000-0000-000004040000}"/>
    <cellStyle name="60% - Акцент5 2 2" xfId="1064" xr:uid="{00000000-0005-0000-0000-000005040000}"/>
    <cellStyle name="60% - Акцент5 2 3" xfId="1065" xr:uid="{00000000-0005-0000-0000-000006040000}"/>
    <cellStyle name="60% - Акцент5 3" xfId="1066" xr:uid="{00000000-0005-0000-0000-000007040000}"/>
    <cellStyle name="60% - Акцент5 4" xfId="1067" xr:uid="{00000000-0005-0000-0000-000008040000}"/>
    <cellStyle name="60% — акцент6" xfId="1068" xr:uid="{00000000-0005-0000-0000-000009040000}"/>
    <cellStyle name="60% - Акцент6 2" xfId="1069" xr:uid="{00000000-0005-0000-0000-00000A040000}"/>
    <cellStyle name="60% - Акцент6 2 2" xfId="1070" xr:uid="{00000000-0005-0000-0000-00000B040000}"/>
    <cellStyle name="60% - Акцент6 2 3" xfId="1071" xr:uid="{00000000-0005-0000-0000-00000C040000}"/>
    <cellStyle name="60% - Акцент6 3" xfId="1072" xr:uid="{00000000-0005-0000-0000-00000D040000}"/>
    <cellStyle name="60% - Акцент6 4" xfId="1073" xr:uid="{00000000-0005-0000-0000-00000E040000}"/>
    <cellStyle name="6Code" xfId="1074" xr:uid="{00000000-0005-0000-0000-00000F040000}"/>
    <cellStyle name="752131" xfId="1075" xr:uid="{00000000-0005-0000-0000-000010040000}"/>
    <cellStyle name="8pt" xfId="1076" xr:uid="{00000000-0005-0000-0000-000011040000}"/>
    <cellStyle name="Aaia?iue" xfId="1077" xr:uid="{00000000-0005-0000-0000-000012040000}"/>
    <cellStyle name="Aaia?iue [0]" xfId="1078" xr:uid="{00000000-0005-0000-0000-000013040000}"/>
    <cellStyle name="Aaia?iue_,, 255 якуни" xfId="1079" xr:uid="{00000000-0005-0000-0000-000014040000}"/>
    <cellStyle name="Äåíåæíûé" xfId="1080" xr:uid="{00000000-0005-0000-0000-000015040000}"/>
    <cellStyle name="Äåíåæíûé [0]" xfId="1081" xr:uid="{00000000-0005-0000-0000-000016040000}"/>
    <cellStyle name="Äåíåæíûé_Kredi" xfId="1082" xr:uid="{00000000-0005-0000-0000-000017040000}"/>
    <cellStyle name="Accent1" xfId="1083" xr:uid="{00000000-0005-0000-0000-000018040000}"/>
    <cellStyle name="Accent1 - 20%" xfId="1084" xr:uid="{00000000-0005-0000-0000-000019040000}"/>
    <cellStyle name="Accent1 - 40%" xfId="1085" xr:uid="{00000000-0005-0000-0000-00001A040000}"/>
    <cellStyle name="Accent1 - 60%" xfId="1086" xr:uid="{00000000-0005-0000-0000-00001B040000}"/>
    <cellStyle name="Accent1_12-декабрь 09г.2" xfId="1087" xr:uid="{00000000-0005-0000-0000-00001C040000}"/>
    <cellStyle name="Accent2" xfId="1088" xr:uid="{00000000-0005-0000-0000-00001D040000}"/>
    <cellStyle name="Accent2 - 20%" xfId="1089" xr:uid="{00000000-0005-0000-0000-00001E040000}"/>
    <cellStyle name="Accent2 - 40%" xfId="1090" xr:uid="{00000000-0005-0000-0000-00001F040000}"/>
    <cellStyle name="Accent2 - 60%" xfId="1091" xr:uid="{00000000-0005-0000-0000-000020040000}"/>
    <cellStyle name="Accent2_12-декабрь 09г.2" xfId="1092" xr:uid="{00000000-0005-0000-0000-000021040000}"/>
    <cellStyle name="Accent3" xfId="1093" xr:uid="{00000000-0005-0000-0000-000022040000}"/>
    <cellStyle name="Accent3 - 20%" xfId="1094" xr:uid="{00000000-0005-0000-0000-000023040000}"/>
    <cellStyle name="Accent3 - 40%" xfId="1095" xr:uid="{00000000-0005-0000-0000-000024040000}"/>
    <cellStyle name="Accent3 - 60%" xfId="1096" xr:uid="{00000000-0005-0000-0000-000025040000}"/>
    <cellStyle name="Accent3_12-декабрь 09г.2" xfId="1097" xr:uid="{00000000-0005-0000-0000-000026040000}"/>
    <cellStyle name="Accent4" xfId="1098" xr:uid="{00000000-0005-0000-0000-000027040000}"/>
    <cellStyle name="Accent4 - 20%" xfId="1099" xr:uid="{00000000-0005-0000-0000-000028040000}"/>
    <cellStyle name="Accent4 - 40%" xfId="1100" xr:uid="{00000000-0005-0000-0000-000029040000}"/>
    <cellStyle name="Accent4 - 60%" xfId="1101" xr:uid="{00000000-0005-0000-0000-00002A040000}"/>
    <cellStyle name="Accent4_12-декабрь 09г.2" xfId="1102" xr:uid="{00000000-0005-0000-0000-00002B040000}"/>
    <cellStyle name="Accent5" xfId="1103" xr:uid="{00000000-0005-0000-0000-00002C040000}"/>
    <cellStyle name="Accent5 - 20%" xfId="1104" xr:uid="{00000000-0005-0000-0000-00002D040000}"/>
    <cellStyle name="Accent5 - 40%" xfId="1105" xr:uid="{00000000-0005-0000-0000-00002E040000}"/>
    <cellStyle name="Accent5 - 60%" xfId="1106" xr:uid="{00000000-0005-0000-0000-00002F040000}"/>
    <cellStyle name="Accent5_12-декабрь 09г.2" xfId="1107" xr:uid="{00000000-0005-0000-0000-000030040000}"/>
    <cellStyle name="Accent6" xfId="1108" xr:uid="{00000000-0005-0000-0000-000031040000}"/>
    <cellStyle name="Accent6 - 20%" xfId="1109" xr:uid="{00000000-0005-0000-0000-000032040000}"/>
    <cellStyle name="Accent6 - 40%" xfId="1110" xr:uid="{00000000-0005-0000-0000-000033040000}"/>
    <cellStyle name="Accent6 - 60%" xfId="1111" xr:uid="{00000000-0005-0000-0000-000034040000}"/>
    <cellStyle name="Accent6_12-декабрь 09г.2" xfId="1112" xr:uid="{00000000-0005-0000-0000-000035040000}"/>
    <cellStyle name="Acdldnnueer" xfId="1113" xr:uid="{00000000-0005-0000-0000-000036040000}"/>
    <cellStyle name="Adjustable" xfId="1114" xr:uid="{00000000-0005-0000-0000-000037040000}"/>
    <cellStyle name="Ãèïåðññûëêà" xfId="1115" xr:uid="{00000000-0005-0000-0000-000038040000}"/>
    <cellStyle name="Alilciue [0]_ 2003 aia" xfId="1116" xr:uid="{00000000-0005-0000-0000-000039040000}"/>
    <cellStyle name="Äĺíĺćíűé [0]_Ň11_13ň" xfId="1117" xr:uid="{00000000-0005-0000-0000-00003A040000}"/>
    <cellStyle name="Alilciue_ 2003 aia" xfId="1118" xr:uid="{00000000-0005-0000-0000-00003B040000}"/>
    <cellStyle name="Äĺíĺćíűé_Ň11_13ň" xfId="1119" xr:uid="{00000000-0005-0000-0000-00003C040000}"/>
    <cellStyle name="AutoFormat Options" xfId="1120" xr:uid="{00000000-0005-0000-0000-00003D040000}"/>
    <cellStyle name="Availability" xfId="1121" xr:uid="{00000000-0005-0000-0000-00003E040000}"/>
    <cellStyle name="Bad" xfId="1122" xr:uid="{00000000-0005-0000-0000-00003F040000}"/>
    <cellStyle name="Band 2" xfId="1123" xr:uid="{00000000-0005-0000-0000-000040040000}"/>
    <cellStyle name="Blue" xfId="1124" xr:uid="{00000000-0005-0000-0000-000041040000}"/>
    <cellStyle name="Bold_8" xfId="1125" xr:uid="{00000000-0005-0000-0000-000042040000}"/>
    <cellStyle name="Calculation" xfId="1126" xr:uid="{00000000-0005-0000-0000-000043040000}"/>
    <cellStyle name="Center" xfId="1127" xr:uid="{00000000-0005-0000-0000-000044040000}"/>
    <cellStyle name="Changeable" xfId="1128" xr:uid="{00000000-0005-0000-0000-000045040000}"/>
    <cellStyle name="Check Cell" xfId="1129" xr:uid="{00000000-0005-0000-0000-000046040000}"/>
    <cellStyle name="Code" xfId="1130" xr:uid="{00000000-0005-0000-0000-000047040000}"/>
    <cellStyle name="Collegamento ipertestuale" xfId="1131" xr:uid="{00000000-0005-0000-0000-000048040000}"/>
    <cellStyle name="column - Style1" xfId="1132" xr:uid="{00000000-0005-0000-0000-000049040000}"/>
    <cellStyle name="ColumnHeadings" xfId="1133" xr:uid="{00000000-0005-0000-0000-00004A040000}"/>
    <cellStyle name="ColumnHeadings2" xfId="1134" xr:uid="{00000000-0005-0000-0000-00004B040000}"/>
    <cellStyle name="Comma" xfId="1135" xr:uid="{00000000-0005-0000-0000-00004C040000}"/>
    <cellStyle name="Comma  - Style1" xfId="1136" xr:uid="{00000000-0005-0000-0000-00004D040000}"/>
    <cellStyle name="Comma  - Style2" xfId="1137" xr:uid="{00000000-0005-0000-0000-00004E040000}"/>
    <cellStyle name="Comma  - Style3" xfId="1138" xr:uid="{00000000-0005-0000-0000-00004F040000}"/>
    <cellStyle name="Comma  - Style4" xfId="1139" xr:uid="{00000000-0005-0000-0000-000050040000}"/>
    <cellStyle name="Comma  - Style5" xfId="1140" xr:uid="{00000000-0005-0000-0000-000051040000}"/>
    <cellStyle name="Comma  - Style6" xfId="1141" xr:uid="{00000000-0005-0000-0000-000052040000}"/>
    <cellStyle name="Comma  - Style7" xfId="1142" xr:uid="{00000000-0005-0000-0000-000053040000}"/>
    <cellStyle name="Comma  - Style8" xfId="1143" xr:uid="{00000000-0005-0000-0000-000054040000}"/>
    <cellStyle name="Comma (0.0)" xfId="1144" xr:uid="{00000000-0005-0000-0000-000055040000}"/>
    <cellStyle name="Comma (0.00)" xfId="1145" xr:uid="{00000000-0005-0000-0000-000056040000}"/>
    <cellStyle name="Comma [-]" xfId="1146" xr:uid="{00000000-0005-0000-0000-000057040000}"/>
    <cellStyle name="Comma [0.0]" xfId="1147" xr:uid="{00000000-0005-0000-0000-000058040000}"/>
    <cellStyle name="Comma [0.00]" xfId="1148" xr:uid="{00000000-0005-0000-0000-000059040000}"/>
    <cellStyle name="Comma [0]_0_Cash" xfId="1149" xr:uid="{00000000-0005-0000-0000-00005A040000}"/>
    <cellStyle name="Comma [1]" xfId="1150" xr:uid="{00000000-0005-0000-0000-00005B040000}"/>
    <cellStyle name="Comma [2]" xfId="1151" xr:uid="{00000000-0005-0000-0000-00005C040000}"/>
    <cellStyle name="Comma [Blank]" xfId="1152" xr:uid="{00000000-0005-0000-0000-00005D040000}"/>
    <cellStyle name="Comma_~ME3350" xfId="1153" xr:uid="{00000000-0005-0000-0000-00005E040000}"/>
    <cellStyle name="Comma0" xfId="1154" xr:uid="{00000000-0005-0000-0000-00005F040000}"/>
    <cellStyle name="Comma2" xfId="1155" xr:uid="{00000000-0005-0000-0000-000060040000}"/>
    <cellStyle name="Comment" xfId="1156" xr:uid="{00000000-0005-0000-0000-000061040000}"/>
    <cellStyle name="common" xfId="1157" xr:uid="{00000000-0005-0000-0000-000062040000}"/>
    <cellStyle name="COPY" xfId="1158" xr:uid="{00000000-0005-0000-0000-000063040000}"/>
    <cellStyle name="Copy0_" xfId="1159" xr:uid="{00000000-0005-0000-0000-000064040000}"/>
    <cellStyle name="Copy1_" xfId="1160" xr:uid="{00000000-0005-0000-0000-000065040000}"/>
    <cellStyle name="Copy2_" xfId="1161" xr:uid="{00000000-0005-0000-0000-000066040000}"/>
    <cellStyle name="Copy3_" xfId="1162" xr:uid="{00000000-0005-0000-0000-000067040000}"/>
    <cellStyle name="Currency" xfId="1163" xr:uid="{00000000-0005-0000-0000-000068040000}"/>
    <cellStyle name="Currency ($0.0)" xfId="1164" xr:uid="{00000000-0005-0000-0000-000069040000}"/>
    <cellStyle name="Currency ($0.00)" xfId="1165" xr:uid="{00000000-0005-0000-0000-00006A040000}"/>
    <cellStyle name="Currency [0.0]" xfId="1166" xr:uid="{00000000-0005-0000-0000-00006B040000}"/>
    <cellStyle name="Currency [0.00]" xfId="1167" xr:uid="{00000000-0005-0000-0000-00006C040000}"/>
    <cellStyle name="Currency [0]_0_Cash" xfId="1168" xr:uid="{00000000-0005-0000-0000-00006D040000}"/>
    <cellStyle name="Currency [0]b" xfId="1169" xr:uid="{00000000-0005-0000-0000-00006E040000}"/>
    <cellStyle name="Currency 2" xfId="1170" xr:uid="{00000000-0005-0000-0000-00006F040000}"/>
    <cellStyle name="Currency 3" xfId="1171" xr:uid="{00000000-0005-0000-0000-000070040000}"/>
    <cellStyle name="Currency 4" xfId="1172" xr:uid="{00000000-0005-0000-0000-000071040000}"/>
    <cellStyle name="Currency EN" xfId="1173" xr:uid="{00000000-0005-0000-0000-000072040000}"/>
    <cellStyle name="Currency RU" xfId="1174" xr:uid="{00000000-0005-0000-0000-000073040000}"/>
    <cellStyle name="Currency RU calc" xfId="1175" xr:uid="{00000000-0005-0000-0000-000074040000}"/>
    <cellStyle name="Currency RU_CP-P (2)" xfId="1176" xr:uid="{00000000-0005-0000-0000-000075040000}"/>
    <cellStyle name="currency(2)" xfId="1177" xr:uid="{00000000-0005-0000-0000-000076040000}"/>
    <cellStyle name="Currency_~ME3350" xfId="1178" xr:uid="{00000000-0005-0000-0000-000077040000}"/>
    <cellStyle name="Currency0" xfId="1179" xr:uid="{00000000-0005-0000-0000-000078040000}"/>
    <cellStyle name="Date" xfId="1180" xr:uid="{00000000-0005-0000-0000-000079040000}"/>
    <cellStyle name="Date (4-Aug-93)" xfId="1181" xr:uid="{00000000-0005-0000-0000-00007A040000}"/>
    <cellStyle name="Date (8/4/93)" xfId="1182" xr:uid="{00000000-0005-0000-0000-00007B040000}"/>
    <cellStyle name="Date (Aug-93)" xfId="1183" xr:uid="{00000000-0005-0000-0000-00007C040000}"/>
    <cellStyle name="Date [4-Aug-50]" xfId="1184" xr:uid="{00000000-0005-0000-0000-00007D040000}"/>
    <cellStyle name="Date [8/4/50]" xfId="1185" xr:uid="{00000000-0005-0000-0000-00007E040000}"/>
    <cellStyle name="Date [Aug 4, 1950]" xfId="1186" xr:uid="{00000000-0005-0000-0000-00007F040000}"/>
    <cellStyle name="Date [Aug-04]" xfId="1187" xr:uid="{00000000-0005-0000-0000-000080040000}"/>
    <cellStyle name="Date [Aug-50]" xfId="1188" xr:uid="{00000000-0005-0000-0000-000081040000}"/>
    <cellStyle name="Date EN" xfId="1189" xr:uid="{00000000-0005-0000-0000-000082040000}"/>
    <cellStyle name="Date RU" xfId="1190" xr:uid="{00000000-0005-0000-0000-000083040000}"/>
    <cellStyle name="Date/Time (8/4/93 20:50)" xfId="1191" xr:uid="{00000000-0005-0000-0000-000084040000}"/>
    <cellStyle name="Date_Control" xfId="1192" xr:uid="{00000000-0005-0000-0000-000085040000}"/>
    <cellStyle name="Date2" xfId="1193" xr:uid="{00000000-0005-0000-0000-000086040000}"/>
    <cellStyle name="DateTime" xfId="1194" xr:uid="{00000000-0005-0000-0000-000087040000}"/>
    <cellStyle name="DBS" xfId="1195" xr:uid="{00000000-0005-0000-0000-000088040000}"/>
    <cellStyle name="Dollars" xfId="1196" xr:uid="{00000000-0005-0000-0000-000089040000}"/>
    <cellStyle name="dp0" xfId="1197" xr:uid="{00000000-0005-0000-0000-00008A040000}"/>
    <cellStyle name="dp1" xfId="1198" xr:uid="{00000000-0005-0000-0000-00008B040000}"/>
    <cellStyle name="dp2" xfId="1199" xr:uid="{00000000-0005-0000-0000-00008C040000}"/>
    <cellStyle name="dp3" xfId="1200" xr:uid="{00000000-0005-0000-0000-00008D040000}"/>
    <cellStyle name="Emphasis 1" xfId="1201" xr:uid="{00000000-0005-0000-0000-00008E040000}"/>
    <cellStyle name="Emphasis 2" xfId="1202" xr:uid="{00000000-0005-0000-0000-00008F040000}"/>
    <cellStyle name="Emphasis 3" xfId="1203" xr:uid="{00000000-0005-0000-0000-000090040000}"/>
    <cellStyle name="Euro" xfId="1204" xr:uid="{00000000-0005-0000-0000-000091040000}"/>
    <cellStyle name="Euro 2" xfId="1205" xr:uid="{00000000-0005-0000-0000-000092040000}"/>
    <cellStyle name="Euro 3" xfId="1206" xr:uid="{00000000-0005-0000-0000-000093040000}"/>
    <cellStyle name="Euro 4" xfId="1207" xr:uid="{00000000-0005-0000-0000-000094040000}"/>
    <cellStyle name="Explanatory Text" xfId="1208" xr:uid="{00000000-0005-0000-0000-000095040000}"/>
    <cellStyle name="F2" xfId="1209" xr:uid="{00000000-0005-0000-0000-000096040000}"/>
    <cellStyle name="F2 2" xfId="1210" xr:uid="{00000000-0005-0000-0000-000097040000}"/>
    <cellStyle name="F3" xfId="1211" xr:uid="{00000000-0005-0000-0000-000098040000}"/>
    <cellStyle name="F3 2" xfId="1212" xr:uid="{00000000-0005-0000-0000-000099040000}"/>
    <cellStyle name="F4" xfId="1213" xr:uid="{00000000-0005-0000-0000-00009A040000}"/>
    <cellStyle name="F4 2" xfId="1214" xr:uid="{00000000-0005-0000-0000-00009B040000}"/>
    <cellStyle name="F5" xfId="1215" xr:uid="{00000000-0005-0000-0000-00009C040000}"/>
    <cellStyle name="F5 2" xfId="1216" xr:uid="{00000000-0005-0000-0000-00009D040000}"/>
    <cellStyle name="F6" xfId="1217" xr:uid="{00000000-0005-0000-0000-00009E040000}"/>
    <cellStyle name="F6 2" xfId="1218" xr:uid="{00000000-0005-0000-0000-00009F040000}"/>
    <cellStyle name="F7" xfId="1219" xr:uid="{00000000-0005-0000-0000-0000A0040000}"/>
    <cellStyle name="F7 2" xfId="1220" xr:uid="{00000000-0005-0000-0000-0000A1040000}"/>
    <cellStyle name="F8" xfId="1221" xr:uid="{00000000-0005-0000-0000-0000A2040000}"/>
    <cellStyle name="F8 2" xfId="1222" xr:uid="{00000000-0005-0000-0000-0000A3040000}"/>
    <cellStyle name="FieldName" xfId="1223" xr:uid="{00000000-0005-0000-0000-0000A4040000}"/>
    <cellStyle name="Fixed" xfId="1224" xr:uid="{00000000-0005-0000-0000-0000A5040000}"/>
    <cellStyle name="Followed Hyperlink" xfId="1225" xr:uid="{00000000-0005-0000-0000-0000A6040000}"/>
    <cellStyle name="Good" xfId="1226" xr:uid="{00000000-0005-0000-0000-0000A7040000}"/>
    <cellStyle name="Grey" xfId="1227" xr:uid="{00000000-0005-0000-0000-0000A8040000}"/>
    <cellStyle name="Header1" xfId="1228" xr:uid="{00000000-0005-0000-0000-0000A9040000}"/>
    <cellStyle name="Header2" xfId="1229" xr:uid="{00000000-0005-0000-0000-0000AA040000}"/>
    <cellStyle name="Heading" xfId="1230" xr:uid="{00000000-0005-0000-0000-0000AB040000}"/>
    <cellStyle name="Heading 1" xfId="1231" xr:uid="{00000000-0005-0000-0000-0000AC040000}"/>
    <cellStyle name="Heading 2" xfId="1232" xr:uid="{00000000-0005-0000-0000-0000AD040000}"/>
    <cellStyle name="Heading 3" xfId="1233" xr:uid="{00000000-0005-0000-0000-0000AE040000}"/>
    <cellStyle name="Heading 4" xfId="1234" xr:uid="{00000000-0005-0000-0000-0000AF040000}"/>
    <cellStyle name="Hyperlink" xfId="1235" xr:uid="{00000000-0005-0000-0000-0000B0040000}"/>
    <cellStyle name="I?ioaioiue" xfId="1236" xr:uid="{00000000-0005-0000-0000-0000B1040000}"/>
    <cellStyle name="I`u?iue_Deri98_D" xfId="1237" xr:uid="{00000000-0005-0000-0000-0000B2040000}"/>
    <cellStyle name="Iau?iue" xfId="1238" xr:uid="{00000000-0005-0000-0000-0000B3040000}"/>
    <cellStyle name="Îáû÷íûé" xfId="1239" xr:uid="{00000000-0005-0000-0000-0000B4040000}"/>
    <cellStyle name="Îáű÷íűé_Ň11_13ň" xfId="1240" xr:uid="{00000000-0005-0000-0000-0000B5040000}"/>
    <cellStyle name="Ïðîöåíòíûé" xfId="1241" xr:uid="{00000000-0005-0000-0000-0000B6040000}"/>
    <cellStyle name="Ineduararr?n? acdldnnueer" xfId="1242" xr:uid="{00000000-0005-0000-0000-0000B7040000}"/>
    <cellStyle name="Input" xfId="1243" xr:uid="{00000000-0005-0000-0000-0000B8040000}"/>
    <cellStyle name="Input [yellow]" xfId="1244" xr:uid="{00000000-0005-0000-0000-0000B9040000}"/>
    <cellStyle name="Input_12-декабрь 09г.2" xfId="1245" xr:uid="{00000000-0005-0000-0000-0000BA040000}"/>
    <cellStyle name="InputCells" xfId="1246" xr:uid="{00000000-0005-0000-0000-0000BB040000}"/>
    <cellStyle name="Îòêðûâàâøàÿñÿ " xfId="1247" xr:uid="{00000000-0005-0000-0000-0000BC040000}"/>
    <cellStyle name="Linked Cell" xfId="1248" xr:uid="{00000000-0005-0000-0000-0000BD040000}"/>
    <cellStyle name="Millions [0.0]" xfId="1249" xr:uid="{00000000-0005-0000-0000-0000BE040000}"/>
    <cellStyle name="Millions [0.00]" xfId="1250" xr:uid="{00000000-0005-0000-0000-0000BF040000}"/>
    <cellStyle name="Millions [0]" xfId="1251" xr:uid="{00000000-0005-0000-0000-0000C0040000}"/>
    <cellStyle name="Millions-$ [0.0]" xfId="1252" xr:uid="{00000000-0005-0000-0000-0000C1040000}"/>
    <cellStyle name="Millions-$ [0.00]" xfId="1253" xr:uid="{00000000-0005-0000-0000-0000C2040000}"/>
    <cellStyle name="Millions-$ [0]" xfId="1254" xr:uid="{00000000-0005-0000-0000-0000C3040000}"/>
    <cellStyle name="Model_data_center_red" xfId="1255" xr:uid="{00000000-0005-0000-0000-0000C4040000}"/>
    <cellStyle name="MonthYears" xfId="1256" xr:uid="{00000000-0005-0000-0000-0000C5040000}"/>
    <cellStyle name="mystyle" xfId="1257" xr:uid="{00000000-0005-0000-0000-0000C6040000}"/>
    <cellStyle name="Naira" xfId="1258" xr:uid="{00000000-0005-0000-0000-0000C7040000}"/>
    <cellStyle name="Neutral" xfId="1259" xr:uid="{00000000-0005-0000-0000-0000C8040000}"/>
    <cellStyle name="Norma11l" xfId="1260" xr:uid="{00000000-0005-0000-0000-0000C9040000}"/>
    <cellStyle name="normal" xfId="1261" xr:uid="{00000000-0005-0000-0000-0000CA040000}"/>
    <cellStyle name="Normal - Style1" xfId="1262" xr:uid="{00000000-0005-0000-0000-0000CB040000}"/>
    <cellStyle name="Normal_$40 crude- lowest return case-variable urals diff" xfId="1263" xr:uid="{00000000-0005-0000-0000-0000CC040000}"/>
    <cellStyle name="Normal6" xfId="1264" xr:uid="{00000000-0005-0000-0000-0000CD040000}"/>
    <cellStyle name="Normal6Red" xfId="1265" xr:uid="{00000000-0005-0000-0000-0000CE040000}"/>
    <cellStyle name="Normale_ECUC2.XLS" xfId="1266" xr:uid="{00000000-0005-0000-0000-0000CF040000}"/>
    <cellStyle name="normбlnм_laroux" xfId="1267" xr:uid="{00000000-0005-0000-0000-0000D0040000}"/>
    <cellStyle name="Note" xfId="1268" xr:uid="{00000000-0005-0000-0000-0000D1040000}"/>
    <cellStyle name="NoZero" xfId="1269" xr:uid="{00000000-0005-0000-0000-0000D2040000}"/>
    <cellStyle name="NoZero0dp" xfId="1270" xr:uid="{00000000-0005-0000-0000-0000D3040000}"/>
    <cellStyle name="Nun??c [0]_ 2003 aia" xfId="1271" xr:uid="{00000000-0005-0000-0000-0000D4040000}"/>
    <cellStyle name="Nun??c_ 2003 aia" xfId="1272" xr:uid="{00000000-0005-0000-0000-0000D5040000}"/>
    <cellStyle name="№йєРАІ_±вЕё" xfId="1273" xr:uid="{00000000-0005-0000-0000-0000D6040000}"/>
    <cellStyle name="Ociriniaue [0]_1" xfId="1274" xr:uid="{00000000-0005-0000-0000-0000D7040000}"/>
    <cellStyle name="Ôčíŕíńîâűé [0]_Ň11_13ň" xfId="1275" xr:uid="{00000000-0005-0000-0000-0000D8040000}"/>
    <cellStyle name="Ociriniaue_1" xfId="1276" xr:uid="{00000000-0005-0000-0000-0000D9040000}"/>
    <cellStyle name="Ôčíŕíńîâűé_Ň11_13ň" xfId="1277" xr:uid="{00000000-0005-0000-0000-0000DA040000}"/>
    <cellStyle name="Œ…‹??‚è [0.00]_Sheet1" xfId="1278" xr:uid="{00000000-0005-0000-0000-0000DB040000}"/>
    <cellStyle name="Œ…‹??‚è_Sheet1" xfId="1279" xr:uid="{00000000-0005-0000-0000-0000DC040000}"/>
    <cellStyle name="Œ…‹æØ‚è [0.00]_GE 3 MINIMUM" xfId="1280" xr:uid="{00000000-0005-0000-0000-0000DD040000}"/>
    <cellStyle name="Œ…‹æØ‚è_GE 3 MINIMUM" xfId="1281" xr:uid="{00000000-0005-0000-0000-0000DE040000}"/>
    <cellStyle name="Oeiainiaue" xfId="1282" xr:uid="{00000000-0005-0000-0000-0000DF040000}"/>
    <cellStyle name="Ôèíàíñîâûé" xfId="1283" xr:uid="{00000000-0005-0000-0000-0000E0040000}"/>
    <cellStyle name="Oeiainiaue [0]" xfId="1284" xr:uid="{00000000-0005-0000-0000-0000E1040000}"/>
    <cellStyle name="Ôèíàíñîâûé [0]" xfId="1285" xr:uid="{00000000-0005-0000-0000-0000E2040000}"/>
    <cellStyle name="Oeiainiaue_,, 255 якуни" xfId="1286" xr:uid="{00000000-0005-0000-0000-0000E3040000}"/>
    <cellStyle name="Ôèíàíñîâûé_Kredi" xfId="1287" xr:uid="{00000000-0005-0000-0000-0000E4040000}"/>
    <cellStyle name="Organization" xfId="1288" xr:uid="{00000000-0005-0000-0000-0000E5040000}"/>
    <cellStyle name="outh America" xfId="1289" xr:uid="{00000000-0005-0000-0000-0000E6040000}"/>
    <cellStyle name="Output" xfId="1290" xr:uid="{00000000-0005-0000-0000-0000E7040000}"/>
    <cellStyle name="Page_No" xfId="1291" xr:uid="{00000000-0005-0000-0000-0000E8040000}"/>
    <cellStyle name="Percent" xfId="1292" xr:uid="{00000000-0005-0000-0000-0000E9040000}"/>
    <cellStyle name="Percent (0%)" xfId="1293" xr:uid="{00000000-0005-0000-0000-0000EA040000}"/>
    <cellStyle name="Percent [0.00]" xfId="1294" xr:uid="{00000000-0005-0000-0000-0000EB040000}"/>
    <cellStyle name="Percent [0]" xfId="1295" xr:uid="{00000000-0005-0000-0000-0000EC040000}"/>
    <cellStyle name="Percent [2]" xfId="1296" xr:uid="{00000000-0005-0000-0000-0000ED040000}"/>
    <cellStyle name="Percent_1 кв ФАКТОР" xfId="1297" xr:uid="{00000000-0005-0000-0000-0000EE040000}"/>
    <cellStyle name="PillarData" xfId="1298" xr:uid="{00000000-0005-0000-0000-0000EF040000}"/>
    <cellStyle name="PillarText" xfId="1299" xr:uid="{00000000-0005-0000-0000-0000F0040000}"/>
    <cellStyle name="Protected" xfId="1300" xr:uid="{00000000-0005-0000-0000-0000F1040000}"/>
    <cellStyle name="ProtectedDates" xfId="1301" xr:uid="{00000000-0005-0000-0000-0000F2040000}"/>
    <cellStyle name="RowLevel_1_DaysDepth (2)" xfId="1302" xr:uid="{00000000-0005-0000-0000-0000F3040000}"/>
    <cellStyle name="Rows - Style2" xfId="1303" xr:uid="{00000000-0005-0000-0000-0000F4040000}"/>
    <cellStyle name="s" xfId="1304" xr:uid="{00000000-0005-0000-0000-0000F5040000}"/>
    <cellStyle name="s]_x000d__x000a_;load=rrtsklst.exe_x000d__x000a_Beep=yes_x000d__x000a_NullPort=None_x000d__x000a_BorderWidth=3_x000d__x000a_CursorBlinkRate=530_x000d__x000a_DoubleClickSpeed=452_x000d__x000a_Programs=com" xfId="1305" xr:uid="{00000000-0005-0000-0000-0000F6040000}"/>
    <cellStyle name="s]_x000d__x000a_load=_x000d__x000a_run=_x000d__x000a_NullPort=None_x000d__x000a_device=Epson FX-1170,EPSON9,LPT1:_x000d__x000a__x000d__x000a_[Desktop]_x000d__x000a_Wallpaper=C:\WIN95\SKY.BMP_x000d__x000a_TileWallpap" xfId="1306" xr:uid="{00000000-0005-0000-0000-0000F7040000}"/>
    <cellStyle name="S0" xfId="1307" xr:uid="{00000000-0005-0000-0000-0000F8040000}"/>
    <cellStyle name="S1" xfId="1308" xr:uid="{00000000-0005-0000-0000-0000F9040000}"/>
    <cellStyle name="S10" xfId="1309" xr:uid="{00000000-0005-0000-0000-0000FA040000}"/>
    <cellStyle name="S10 65" xfId="1310" xr:uid="{00000000-0005-0000-0000-0000FB040000}"/>
    <cellStyle name="S2" xfId="1311" xr:uid="{00000000-0005-0000-0000-0000FC040000}"/>
    <cellStyle name="S3" xfId="1312" xr:uid="{00000000-0005-0000-0000-0000FD040000}"/>
    <cellStyle name="S4" xfId="1313" xr:uid="{00000000-0005-0000-0000-0000FE040000}"/>
    <cellStyle name="S5" xfId="1314" xr:uid="{00000000-0005-0000-0000-0000FF040000}"/>
    <cellStyle name="S6" xfId="1315" xr:uid="{00000000-0005-0000-0000-000000050000}"/>
    <cellStyle name="S7" xfId="1316" xr:uid="{00000000-0005-0000-0000-000001050000}"/>
    <cellStyle name="S8" xfId="1317" xr:uid="{00000000-0005-0000-0000-000002050000}"/>
    <cellStyle name="S9" xfId="1318" xr:uid="{00000000-0005-0000-0000-000003050000}"/>
    <cellStyle name="SAPBEXaggData" xfId="1319" xr:uid="{00000000-0005-0000-0000-000004050000}"/>
    <cellStyle name="SAPBEXaggDataEmph" xfId="1320" xr:uid="{00000000-0005-0000-0000-000005050000}"/>
    <cellStyle name="SAPBEXaggItem" xfId="1321" xr:uid="{00000000-0005-0000-0000-000006050000}"/>
    <cellStyle name="SAPBEXaggItemX" xfId="1322" xr:uid="{00000000-0005-0000-0000-000007050000}"/>
    <cellStyle name="SAPBEXchaText" xfId="1323" xr:uid="{00000000-0005-0000-0000-000008050000}"/>
    <cellStyle name="SAPBEXexcBad7" xfId="1324" xr:uid="{00000000-0005-0000-0000-000009050000}"/>
    <cellStyle name="SAPBEXexcBad8" xfId="1325" xr:uid="{00000000-0005-0000-0000-00000A050000}"/>
    <cellStyle name="SAPBEXexcBad9" xfId="1326" xr:uid="{00000000-0005-0000-0000-00000B050000}"/>
    <cellStyle name="SAPBEXexcCritical4" xfId="1327" xr:uid="{00000000-0005-0000-0000-00000C050000}"/>
    <cellStyle name="SAPBEXexcCritical5" xfId="1328" xr:uid="{00000000-0005-0000-0000-00000D050000}"/>
    <cellStyle name="SAPBEXexcCritical6" xfId="1329" xr:uid="{00000000-0005-0000-0000-00000E050000}"/>
    <cellStyle name="SAPBEXexcGood1" xfId="1330" xr:uid="{00000000-0005-0000-0000-00000F050000}"/>
    <cellStyle name="SAPBEXexcGood2" xfId="1331" xr:uid="{00000000-0005-0000-0000-000010050000}"/>
    <cellStyle name="SAPBEXexcGood3" xfId="1332" xr:uid="{00000000-0005-0000-0000-000011050000}"/>
    <cellStyle name="SAPBEXfilterDrill" xfId="1333" xr:uid="{00000000-0005-0000-0000-000012050000}"/>
    <cellStyle name="SAPBEXfilterItem" xfId="1334" xr:uid="{00000000-0005-0000-0000-000013050000}"/>
    <cellStyle name="SAPBEXfilterText" xfId="1335" xr:uid="{00000000-0005-0000-0000-000014050000}"/>
    <cellStyle name="SAPBEXformats" xfId="1336" xr:uid="{00000000-0005-0000-0000-000015050000}"/>
    <cellStyle name="SAPBEXheaderItem" xfId="1337" xr:uid="{00000000-0005-0000-0000-000016050000}"/>
    <cellStyle name="SAPBEXheaderText" xfId="1338" xr:uid="{00000000-0005-0000-0000-000017050000}"/>
    <cellStyle name="SAPBEXHLevel0" xfId="1339" xr:uid="{00000000-0005-0000-0000-000018050000}"/>
    <cellStyle name="SAPBEXHLevel0X" xfId="1340" xr:uid="{00000000-0005-0000-0000-000019050000}"/>
    <cellStyle name="SAPBEXHLevel1" xfId="1341" xr:uid="{00000000-0005-0000-0000-00001A050000}"/>
    <cellStyle name="SAPBEXHLevel1X" xfId="1342" xr:uid="{00000000-0005-0000-0000-00001B050000}"/>
    <cellStyle name="SAPBEXHLevel2" xfId="1343" xr:uid="{00000000-0005-0000-0000-00001C050000}"/>
    <cellStyle name="SAPBEXHLevel2X" xfId="1344" xr:uid="{00000000-0005-0000-0000-00001D050000}"/>
    <cellStyle name="SAPBEXHLevel3" xfId="1345" xr:uid="{00000000-0005-0000-0000-00001E050000}"/>
    <cellStyle name="SAPBEXHLevel3X" xfId="1346" xr:uid="{00000000-0005-0000-0000-00001F050000}"/>
    <cellStyle name="SAPBEXinputData" xfId="1347" xr:uid="{00000000-0005-0000-0000-000020050000}"/>
    <cellStyle name="SAPBEXresData" xfId="1348" xr:uid="{00000000-0005-0000-0000-000021050000}"/>
    <cellStyle name="SAPBEXresDataEmph" xfId="1349" xr:uid="{00000000-0005-0000-0000-000022050000}"/>
    <cellStyle name="SAPBEXresItem" xfId="1350" xr:uid="{00000000-0005-0000-0000-000023050000}"/>
    <cellStyle name="SAPBEXresItemX" xfId="1351" xr:uid="{00000000-0005-0000-0000-000024050000}"/>
    <cellStyle name="SAPBEXstdData" xfId="1352" xr:uid="{00000000-0005-0000-0000-000025050000}"/>
    <cellStyle name="SAPBEXstdDataEmph" xfId="1353" xr:uid="{00000000-0005-0000-0000-000026050000}"/>
    <cellStyle name="SAPBEXstdItem" xfId="1354" xr:uid="{00000000-0005-0000-0000-000027050000}"/>
    <cellStyle name="SAPBEXstdItemX" xfId="1355" xr:uid="{00000000-0005-0000-0000-000028050000}"/>
    <cellStyle name="SAPBEXtitle" xfId="1356" xr:uid="{00000000-0005-0000-0000-000029050000}"/>
    <cellStyle name="SAPBEXundefined" xfId="1357" xr:uid="{00000000-0005-0000-0000-00002A050000}"/>
    <cellStyle name="SAPError" xfId="1358" xr:uid="{00000000-0005-0000-0000-00002B050000}"/>
    <cellStyle name="SAPKey" xfId="1359" xr:uid="{00000000-0005-0000-0000-00002C050000}"/>
    <cellStyle name="SAPLocked" xfId="1360" xr:uid="{00000000-0005-0000-0000-00002D050000}"/>
    <cellStyle name="SAPOutput" xfId="1361" xr:uid="{00000000-0005-0000-0000-00002E050000}"/>
    <cellStyle name="SAPSpace" xfId="1362" xr:uid="{00000000-0005-0000-0000-00002F050000}"/>
    <cellStyle name="SAPText" xfId="1363" xr:uid="{00000000-0005-0000-0000-000030050000}"/>
    <cellStyle name="SAPUnLocked" xfId="1364" xr:uid="{00000000-0005-0000-0000-000031050000}"/>
    <cellStyle name="SEM-BPS-data" xfId="1365" xr:uid="{00000000-0005-0000-0000-000032050000}"/>
    <cellStyle name="SEM-BPS-headdata" xfId="1366" xr:uid="{00000000-0005-0000-0000-000033050000}"/>
    <cellStyle name="SEM-BPS-headkey" xfId="1367" xr:uid="{00000000-0005-0000-0000-000034050000}"/>
    <cellStyle name="SEM-BPS-input-on" xfId="1368" xr:uid="{00000000-0005-0000-0000-000035050000}"/>
    <cellStyle name="SEM-BPS-key" xfId="1369" xr:uid="{00000000-0005-0000-0000-000036050000}"/>
    <cellStyle name="Sheet Title" xfId="1370" xr:uid="{00000000-0005-0000-0000-000037050000}"/>
    <cellStyle name="small" xfId="1371" xr:uid="{00000000-0005-0000-0000-000038050000}"/>
    <cellStyle name="Social Security #" xfId="1372" xr:uid="{00000000-0005-0000-0000-000039050000}"/>
    <cellStyle name="sonhead" xfId="1373" xr:uid="{00000000-0005-0000-0000-00003A050000}"/>
    <cellStyle name="sonscript" xfId="1374" xr:uid="{00000000-0005-0000-0000-00003B050000}"/>
    <cellStyle name="sontitle" xfId="1375" xr:uid="{00000000-0005-0000-0000-00003C050000}"/>
    <cellStyle name="Standard_COST INPUT SHEET" xfId="1376" xr:uid="{00000000-0005-0000-0000-00003D050000}"/>
    <cellStyle name="Style 1" xfId="1377" xr:uid="{00000000-0005-0000-0000-00003E050000}"/>
    <cellStyle name="Style 101" xfId="1378" xr:uid="{00000000-0005-0000-0000-00003F050000}"/>
    <cellStyle name="Style 103" xfId="1379" xr:uid="{00000000-0005-0000-0000-000040050000}"/>
    <cellStyle name="Style 105" xfId="1380" xr:uid="{00000000-0005-0000-0000-000041050000}"/>
    <cellStyle name="Style 107" xfId="1381" xr:uid="{00000000-0005-0000-0000-000042050000}"/>
    <cellStyle name="Style 109" xfId="1382" xr:uid="{00000000-0005-0000-0000-000043050000}"/>
    <cellStyle name="Style 111" xfId="1383" xr:uid="{00000000-0005-0000-0000-000044050000}"/>
    <cellStyle name="Style 113" xfId="1384" xr:uid="{00000000-0005-0000-0000-000045050000}"/>
    <cellStyle name="Style 115" xfId="1385" xr:uid="{00000000-0005-0000-0000-000046050000}"/>
    <cellStyle name="Style 117" xfId="1386" xr:uid="{00000000-0005-0000-0000-000047050000}"/>
    <cellStyle name="Style 119" xfId="1387" xr:uid="{00000000-0005-0000-0000-000048050000}"/>
    <cellStyle name="Style 121" xfId="1388" xr:uid="{00000000-0005-0000-0000-000049050000}"/>
    <cellStyle name="Style 123" xfId="1389" xr:uid="{00000000-0005-0000-0000-00004A050000}"/>
    <cellStyle name="Style 125" xfId="1390" xr:uid="{00000000-0005-0000-0000-00004B050000}"/>
    <cellStyle name="Style 127" xfId="1391" xr:uid="{00000000-0005-0000-0000-00004C050000}"/>
    <cellStyle name="Style 129" xfId="1392" xr:uid="{00000000-0005-0000-0000-00004D050000}"/>
    <cellStyle name="Style 131" xfId="1393" xr:uid="{00000000-0005-0000-0000-00004E050000}"/>
    <cellStyle name="Style 133" xfId="1394" xr:uid="{00000000-0005-0000-0000-00004F050000}"/>
    <cellStyle name="Style 135" xfId="1395" xr:uid="{00000000-0005-0000-0000-000050050000}"/>
    <cellStyle name="Style 137" xfId="1396" xr:uid="{00000000-0005-0000-0000-000051050000}"/>
    <cellStyle name="Style 139" xfId="1397" xr:uid="{00000000-0005-0000-0000-000052050000}"/>
    <cellStyle name="Style 141" xfId="1398" xr:uid="{00000000-0005-0000-0000-000053050000}"/>
    <cellStyle name="Style 143" xfId="1399" xr:uid="{00000000-0005-0000-0000-000054050000}"/>
    <cellStyle name="Style 145" xfId="1400" xr:uid="{00000000-0005-0000-0000-000055050000}"/>
    <cellStyle name="Style 147" xfId="1401" xr:uid="{00000000-0005-0000-0000-000056050000}"/>
    <cellStyle name="Style 149" xfId="1402" xr:uid="{00000000-0005-0000-0000-000057050000}"/>
    <cellStyle name="Style 151" xfId="1403" xr:uid="{00000000-0005-0000-0000-000058050000}"/>
    <cellStyle name="Style 153" xfId="1404" xr:uid="{00000000-0005-0000-0000-000059050000}"/>
    <cellStyle name="Style 155" xfId="1405" xr:uid="{00000000-0005-0000-0000-00005A050000}"/>
    <cellStyle name="Style 157" xfId="1406" xr:uid="{00000000-0005-0000-0000-00005B050000}"/>
    <cellStyle name="Style 159" xfId="1407" xr:uid="{00000000-0005-0000-0000-00005C050000}"/>
    <cellStyle name="Style 161" xfId="1408" xr:uid="{00000000-0005-0000-0000-00005D050000}"/>
    <cellStyle name="Style 21" xfId="1409" xr:uid="{00000000-0005-0000-0000-00005E050000}"/>
    <cellStyle name="Style 22" xfId="1410" xr:uid="{00000000-0005-0000-0000-00005F050000}"/>
    <cellStyle name="Style 23" xfId="1411" xr:uid="{00000000-0005-0000-0000-000060050000}"/>
    <cellStyle name="Style 24" xfId="1412" xr:uid="{00000000-0005-0000-0000-000061050000}"/>
    <cellStyle name="Style 25" xfId="1413" xr:uid="{00000000-0005-0000-0000-000062050000}"/>
    <cellStyle name="Style 26" xfId="1414" xr:uid="{00000000-0005-0000-0000-000063050000}"/>
    <cellStyle name="Style 27" xfId="1415" xr:uid="{00000000-0005-0000-0000-000064050000}"/>
    <cellStyle name="Style 28" xfId="1416" xr:uid="{00000000-0005-0000-0000-000065050000}"/>
    <cellStyle name="Style 29" xfId="1417" xr:uid="{00000000-0005-0000-0000-000066050000}"/>
    <cellStyle name="Style 30" xfId="1418" xr:uid="{00000000-0005-0000-0000-000067050000}"/>
    <cellStyle name="Style 31" xfId="1419" xr:uid="{00000000-0005-0000-0000-000068050000}"/>
    <cellStyle name="Style 34" xfId="1420" xr:uid="{00000000-0005-0000-0000-000069050000}"/>
    <cellStyle name="Style 35" xfId="1421" xr:uid="{00000000-0005-0000-0000-00006A050000}"/>
    <cellStyle name="Style 41" xfId="1422" xr:uid="{00000000-0005-0000-0000-00006B050000}"/>
    <cellStyle name="Style 42" xfId="1423" xr:uid="{00000000-0005-0000-0000-00006C050000}"/>
    <cellStyle name="Style 43" xfId="1424" xr:uid="{00000000-0005-0000-0000-00006D050000}"/>
    <cellStyle name="Style 44" xfId="1425" xr:uid="{00000000-0005-0000-0000-00006E050000}"/>
    <cellStyle name="Style 45" xfId="1426" xr:uid="{00000000-0005-0000-0000-00006F050000}"/>
    <cellStyle name="Style 46" xfId="1427" xr:uid="{00000000-0005-0000-0000-000070050000}"/>
    <cellStyle name="Style 47" xfId="1428" xr:uid="{00000000-0005-0000-0000-000071050000}"/>
    <cellStyle name="Style 48" xfId="1429" xr:uid="{00000000-0005-0000-0000-000072050000}"/>
    <cellStyle name="Style 49" xfId="1430" xr:uid="{00000000-0005-0000-0000-000073050000}"/>
    <cellStyle name="Style 50" xfId="1431" xr:uid="{00000000-0005-0000-0000-000074050000}"/>
    <cellStyle name="Style 56" xfId="1432" xr:uid="{00000000-0005-0000-0000-000075050000}"/>
    <cellStyle name="Style 58" xfId="1433" xr:uid="{00000000-0005-0000-0000-000076050000}"/>
    <cellStyle name="Style 60" xfId="1434" xr:uid="{00000000-0005-0000-0000-000077050000}"/>
    <cellStyle name="Style 62" xfId="1435" xr:uid="{00000000-0005-0000-0000-000078050000}"/>
    <cellStyle name="Style 63" xfId="1436" xr:uid="{00000000-0005-0000-0000-000079050000}"/>
    <cellStyle name="Style 64" xfId="1437" xr:uid="{00000000-0005-0000-0000-00007A050000}"/>
    <cellStyle name="Style 65" xfId="1438" xr:uid="{00000000-0005-0000-0000-00007B050000}"/>
    <cellStyle name="Style 66" xfId="1439" xr:uid="{00000000-0005-0000-0000-00007C050000}"/>
    <cellStyle name="Style 67" xfId="1440" xr:uid="{00000000-0005-0000-0000-00007D050000}"/>
    <cellStyle name="Style 68" xfId="1441" xr:uid="{00000000-0005-0000-0000-00007E050000}"/>
    <cellStyle name="Style 69" xfId="1442" xr:uid="{00000000-0005-0000-0000-00007F050000}"/>
    <cellStyle name="Style 70" xfId="1443" xr:uid="{00000000-0005-0000-0000-000080050000}"/>
    <cellStyle name="Style 71" xfId="1444" xr:uid="{00000000-0005-0000-0000-000081050000}"/>
    <cellStyle name="Style 72" xfId="1445" xr:uid="{00000000-0005-0000-0000-000082050000}"/>
    <cellStyle name="Style 73" xfId="1446" xr:uid="{00000000-0005-0000-0000-000083050000}"/>
    <cellStyle name="Style 74" xfId="1447" xr:uid="{00000000-0005-0000-0000-000084050000}"/>
    <cellStyle name="Style 83" xfId="1448" xr:uid="{00000000-0005-0000-0000-000085050000}"/>
    <cellStyle name="Style 85" xfId="1449" xr:uid="{00000000-0005-0000-0000-000086050000}"/>
    <cellStyle name="Style 87" xfId="1450" xr:uid="{00000000-0005-0000-0000-000087050000}"/>
    <cellStyle name="Style 89" xfId="1451" xr:uid="{00000000-0005-0000-0000-000088050000}"/>
    <cellStyle name="Style 91" xfId="1452" xr:uid="{00000000-0005-0000-0000-000089050000}"/>
    <cellStyle name="Style 93" xfId="1453" xr:uid="{00000000-0005-0000-0000-00008A050000}"/>
    <cellStyle name="Style 95" xfId="1454" xr:uid="{00000000-0005-0000-0000-00008B050000}"/>
    <cellStyle name="Style 97" xfId="1455" xr:uid="{00000000-0005-0000-0000-00008C050000}"/>
    <cellStyle name="Style 99" xfId="1456" xr:uid="{00000000-0005-0000-0000-00008D050000}"/>
    <cellStyle name="Text - Style3" xfId="1457" xr:uid="{00000000-0005-0000-0000-00008E050000}"/>
    <cellStyle name="Thousands [0.0]" xfId="1458" xr:uid="{00000000-0005-0000-0000-00008F050000}"/>
    <cellStyle name="Thousands [0.00]" xfId="1459" xr:uid="{00000000-0005-0000-0000-000090050000}"/>
    <cellStyle name="Thousands [0]" xfId="1460" xr:uid="{00000000-0005-0000-0000-000091050000}"/>
    <cellStyle name="Thousands-$ [0.0]" xfId="1461" xr:uid="{00000000-0005-0000-0000-000092050000}"/>
    <cellStyle name="Thousands-$ [0.00]" xfId="1462" xr:uid="{00000000-0005-0000-0000-000093050000}"/>
    <cellStyle name="Thousands-$ [0]" xfId="1463" xr:uid="{00000000-0005-0000-0000-000094050000}"/>
    <cellStyle name="Time" xfId="1464" xr:uid="{00000000-0005-0000-0000-000095050000}"/>
    <cellStyle name="Time (20:50)" xfId="1465" xr:uid="{00000000-0005-0000-0000-000096050000}"/>
    <cellStyle name="Time (20:50:35)" xfId="1466" xr:uid="{00000000-0005-0000-0000-000097050000}"/>
    <cellStyle name="Time (8:50 PM)" xfId="1467" xr:uid="{00000000-0005-0000-0000-000098050000}"/>
    <cellStyle name="Time (8:50:35 PM)" xfId="1468" xr:uid="{00000000-0005-0000-0000-000099050000}"/>
    <cellStyle name="Time_Control" xfId="1469" xr:uid="{00000000-0005-0000-0000-00009A050000}"/>
    <cellStyle name="TimeEnd" xfId="1470" xr:uid="{00000000-0005-0000-0000-00009B050000}"/>
    <cellStyle name="TimeSpent" xfId="1471" xr:uid="{00000000-0005-0000-0000-00009C050000}"/>
    <cellStyle name="Title" xfId="1472" xr:uid="{00000000-0005-0000-0000-00009D050000}"/>
    <cellStyle name="TitleEvid" xfId="1473" xr:uid="{00000000-0005-0000-0000-00009E050000}"/>
    <cellStyle name="Titles" xfId="1474" xr:uid="{00000000-0005-0000-0000-00009F050000}"/>
    <cellStyle name="Total" xfId="1475" xr:uid="{00000000-0005-0000-0000-0000A0050000}"/>
    <cellStyle name="Totals" xfId="1476" xr:uid="{00000000-0005-0000-0000-0000A1050000}"/>
    <cellStyle name="Unprotected" xfId="1477" xr:uid="{00000000-0005-0000-0000-0000A2050000}"/>
    <cellStyle name="UnProtectedCalc" xfId="1478" xr:uid="{00000000-0005-0000-0000-0000A3050000}"/>
    <cellStyle name="Upload Only" xfId="1479" xr:uid="{00000000-0005-0000-0000-0000A4050000}"/>
    <cellStyle name="Vars - Style4" xfId="1480" xr:uid="{00000000-0005-0000-0000-0000A5050000}"/>
    <cellStyle name="VarsIn - Style5" xfId="1481" xr:uid="{00000000-0005-0000-0000-0000A6050000}"/>
    <cellStyle name="Warning Text" xfId="1482" xr:uid="{00000000-0005-0000-0000-0000A7050000}"/>
    <cellStyle name="Wдhrung [0]_laroux" xfId="1483" xr:uid="{00000000-0005-0000-0000-0000A8050000}"/>
    <cellStyle name="Wдhrung_laroux" xfId="1484" xr:uid="{00000000-0005-0000-0000-0000A9050000}"/>
    <cellStyle name="Year" xfId="1485" xr:uid="{00000000-0005-0000-0000-0000AA050000}"/>
    <cellStyle name="Year EN" xfId="1486" xr:uid="{00000000-0005-0000-0000-0000AB050000}"/>
    <cellStyle name="Year RU" xfId="1487" xr:uid="{00000000-0005-0000-0000-0000AC050000}"/>
    <cellStyle name="year_F5_Price" xfId="1488" xr:uid="{00000000-0005-0000-0000-0000AD050000}"/>
    <cellStyle name="Акцент1 2" xfId="1489" xr:uid="{00000000-0005-0000-0000-0000AE050000}"/>
    <cellStyle name="Акцент1 2 2" xfId="1490" xr:uid="{00000000-0005-0000-0000-0000AF050000}"/>
    <cellStyle name="Акцент1 2 3" xfId="1491" xr:uid="{00000000-0005-0000-0000-0000B0050000}"/>
    <cellStyle name="Акцент1 3" xfId="1492" xr:uid="{00000000-0005-0000-0000-0000B1050000}"/>
    <cellStyle name="Акцент1 4" xfId="1493" xr:uid="{00000000-0005-0000-0000-0000B2050000}"/>
    <cellStyle name="Акцент2 2" xfId="1494" xr:uid="{00000000-0005-0000-0000-0000B3050000}"/>
    <cellStyle name="Акцент2 2 2" xfId="1495" xr:uid="{00000000-0005-0000-0000-0000B4050000}"/>
    <cellStyle name="Акцент2 2 3" xfId="1496" xr:uid="{00000000-0005-0000-0000-0000B5050000}"/>
    <cellStyle name="Акцент2 3" xfId="1497" xr:uid="{00000000-0005-0000-0000-0000B6050000}"/>
    <cellStyle name="Акцент2 4" xfId="1498" xr:uid="{00000000-0005-0000-0000-0000B7050000}"/>
    <cellStyle name="Акцент3 2" xfId="1499" xr:uid="{00000000-0005-0000-0000-0000B8050000}"/>
    <cellStyle name="Акцент3 2 2" xfId="1500" xr:uid="{00000000-0005-0000-0000-0000B9050000}"/>
    <cellStyle name="Акцент3 2 3" xfId="1501" xr:uid="{00000000-0005-0000-0000-0000BA050000}"/>
    <cellStyle name="Акцент3 3" xfId="1502" xr:uid="{00000000-0005-0000-0000-0000BB050000}"/>
    <cellStyle name="Акцент3 4" xfId="1503" xr:uid="{00000000-0005-0000-0000-0000BC050000}"/>
    <cellStyle name="Акцент4 2" xfId="1504" xr:uid="{00000000-0005-0000-0000-0000BD050000}"/>
    <cellStyle name="Акцент4 2 2" xfId="1505" xr:uid="{00000000-0005-0000-0000-0000BE050000}"/>
    <cellStyle name="Акцент4 2 3" xfId="1506" xr:uid="{00000000-0005-0000-0000-0000BF050000}"/>
    <cellStyle name="Акцент4 3" xfId="1507" xr:uid="{00000000-0005-0000-0000-0000C0050000}"/>
    <cellStyle name="Акцент4 4" xfId="1508" xr:uid="{00000000-0005-0000-0000-0000C1050000}"/>
    <cellStyle name="Акцент5 2" xfId="1509" xr:uid="{00000000-0005-0000-0000-0000C2050000}"/>
    <cellStyle name="Акцент5 2 2" xfId="1510" xr:uid="{00000000-0005-0000-0000-0000C3050000}"/>
    <cellStyle name="Акцент5 2 3" xfId="1511" xr:uid="{00000000-0005-0000-0000-0000C4050000}"/>
    <cellStyle name="Акцент5 3" xfId="1512" xr:uid="{00000000-0005-0000-0000-0000C5050000}"/>
    <cellStyle name="Акцент5 4" xfId="1513" xr:uid="{00000000-0005-0000-0000-0000C6050000}"/>
    <cellStyle name="Акцент6 2" xfId="1514" xr:uid="{00000000-0005-0000-0000-0000C7050000}"/>
    <cellStyle name="Акцент6 2 2" xfId="1515" xr:uid="{00000000-0005-0000-0000-0000C8050000}"/>
    <cellStyle name="Акцент6 2 3" xfId="1516" xr:uid="{00000000-0005-0000-0000-0000C9050000}"/>
    <cellStyle name="Акцент6 3" xfId="1517" xr:uid="{00000000-0005-0000-0000-0000CA050000}"/>
    <cellStyle name="Акцент6 4" xfId="1518" xr:uid="{00000000-0005-0000-0000-0000CB050000}"/>
    <cellStyle name="Баланс ИПК &quot;ШАРК&quot; (в рублях)" xfId="1519" xr:uid="{00000000-0005-0000-0000-0000CC050000}"/>
    <cellStyle name="Ввод  2" xfId="1520" xr:uid="{00000000-0005-0000-0000-0000CD050000}"/>
    <cellStyle name="Ввод  2 2" xfId="1521" xr:uid="{00000000-0005-0000-0000-0000CE050000}"/>
    <cellStyle name="Ввод  2 3" xfId="1522" xr:uid="{00000000-0005-0000-0000-0000CF050000}"/>
    <cellStyle name="Ввод  2_АК УзНП_Отгрузка оплата_2014_факт_" xfId="1523" xr:uid="{00000000-0005-0000-0000-0000D0050000}"/>
    <cellStyle name="Ввод  3" xfId="1524" xr:uid="{00000000-0005-0000-0000-0000D1050000}"/>
    <cellStyle name="Ввод  4" xfId="1525" xr:uid="{00000000-0005-0000-0000-0000D2050000}"/>
    <cellStyle name="Вывод 2" xfId="1526" xr:uid="{00000000-0005-0000-0000-0000D3050000}"/>
    <cellStyle name="Вывод 2 2" xfId="1527" xr:uid="{00000000-0005-0000-0000-0000D4050000}"/>
    <cellStyle name="Вывод 2 3" xfId="1528" xr:uid="{00000000-0005-0000-0000-0000D5050000}"/>
    <cellStyle name="Вывод 2_АК УзНП_Отгрузка оплата_2014_факт_" xfId="1529" xr:uid="{00000000-0005-0000-0000-0000D6050000}"/>
    <cellStyle name="Вывод 3" xfId="1530" xr:uid="{00000000-0005-0000-0000-0000D7050000}"/>
    <cellStyle name="Вывод 4" xfId="1531" xr:uid="{00000000-0005-0000-0000-0000D8050000}"/>
    <cellStyle name="Вычисление 2" xfId="1532" xr:uid="{00000000-0005-0000-0000-0000D9050000}"/>
    <cellStyle name="Вычисление 2 2" xfId="1533" xr:uid="{00000000-0005-0000-0000-0000DA050000}"/>
    <cellStyle name="Вычисление 2 3" xfId="1534" xr:uid="{00000000-0005-0000-0000-0000DB050000}"/>
    <cellStyle name="Вычисление 2_АК УзНП_Отгрузка оплата_2014_факт_" xfId="1535" xr:uid="{00000000-0005-0000-0000-0000DC050000}"/>
    <cellStyle name="Вычисление 3" xfId="1536" xr:uid="{00000000-0005-0000-0000-0000DD050000}"/>
    <cellStyle name="Вычисление 4" xfId="1537" xr:uid="{00000000-0005-0000-0000-0000DE050000}"/>
    <cellStyle name="Гиперссылка 2" xfId="1538" xr:uid="{00000000-0005-0000-0000-0000DF050000}"/>
    <cellStyle name="ДАТА" xfId="1539" xr:uid="{00000000-0005-0000-0000-0000E0050000}"/>
    <cellStyle name="Денежный (0)" xfId="1540" xr:uid="{00000000-0005-0000-0000-0000E1050000}"/>
    <cellStyle name="Денежный 2" xfId="2" xr:uid="{00000000-0005-0000-0000-0000E2050000}"/>
    <cellStyle name="Денежный 2 2" xfId="3" xr:uid="{00000000-0005-0000-0000-0000E3050000}"/>
    <cellStyle name="Денежный 2 3" xfId="1541" xr:uid="{00000000-0005-0000-0000-0000E4050000}"/>
    <cellStyle name="Денежный 2 4" xfId="1542" xr:uid="{00000000-0005-0000-0000-0000E5050000}"/>
    <cellStyle name="Денежный 2 5" xfId="1543" xr:uid="{00000000-0005-0000-0000-0000E6050000}"/>
    <cellStyle name="Денежный 2 6" xfId="1544" xr:uid="{00000000-0005-0000-0000-0000E7050000}"/>
    <cellStyle name="Денежный 3" xfId="4" xr:uid="{00000000-0005-0000-0000-0000E8050000}"/>
    <cellStyle name="Денежный 4" xfId="5" xr:uid="{00000000-0005-0000-0000-0000E9050000}"/>
    <cellStyle name="ДЮё¶ [0]_±вЕё" xfId="1545" xr:uid="{00000000-0005-0000-0000-0000EA050000}"/>
    <cellStyle name="ДЮё¶_±вЕё" xfId="1546" xr:uid="{00000000-0005-0000-0000-0000EB050000}"/>
    <cellStyle name="ЕлИ­ [0]_±вЕё" xfId="1547" xr:uid="{00000000-0005-0000-0000-0000EC050000}"/>
    <cellStyle name="ЕлИ­_±вЕё" xfId="1548" xr:uid="{00000000-0005-0000-0000-0000ED050000}"/>
    <cellStyle name="ельводхоз" xfId="1549" xr:uid="{00000000-0005-0000-0000-0000EE050000}"/>
    <cellStyle name="З1" xfId="1550" xr:uid="{00000000-0005-0000-0000-0000EF050000}"/>
    <cellStyle name="З2" xfId="1551" xr:uid="{00000000-0005-0000-0000-0000F0050000}"/>
    <cellStyle name="Заг" xfId="1552" xr:uid="{00000000-0005-0000-0000-0000F1050000}"/>
    <cellStyle name="Заголовок" xfId="1553" xr:uid="{00000000-0005-0000-0000-0000F2050000}"/>
    <cellStyle name="Заголовок 1 2" xfId="1554" xr:uid="{00000000-0005-0000-0000-0000F3050000}"/>
    <cellStyle name="Заголовок 1 2 2" xfId="1555" xr:uid="{00000000-0005-0000-0000-0000F4050000}"/>
    <cellStyle name="Заголовок 1 2 3" xfId="1556" xr:uid="{00000000-0005-0000-0000-0000F5050000}"/>
    <cellStyle name="Заголовок 1 3" xfId="1557" xr:uid="{00000000-0005-0000-0000-0000F6050000}"/>
    <cellStyle name="Заголовок 1 4" xfId="1558" xr:uid="{00000000-0005-0000-0000-0000F7050000}"/>
    <cellStyle name="Заголовок 2 2" xfId="1559" xr:uid="{00000000-0005-0000-0000-0000F8050000}"/>
    <cellStyle name="Заголовок 2 2 2" xfId="1560" xr:uid="{00000000-0005-0000-0000-0000F9050000}"/>
    <cellStyle name="Заголовок 2 2 3" xfId="1561" xr:uid="{00000000-0005-0000-0000-0000FA050000}"/>
    <cellStyle name="Заголовок 2 2_АК УзНП_Отгрузка оплата_2014_факт_" xfId="1562" xr:uid="{00000000-0005-0000-0000-0000FB050000}"/>
    <cellStyle name="Заголовок 2 3" xfId="1563" xr:uid="{00000000-0005-0000-0000-0000FC050000}"/>
    <cellStyle name="Заголовок 2 4" xfId="1564" xr:uid="{00000000-0005-0000-0000-0000FD050000}"/>
    <cellStyle name="Заголовок 3 2" xfId="1565" xr:uid="{00000000-0005-0000-0000-0000FE050000}"/>
    <cellStyle name="Заголовок 3 2 2" xfId="1566" xr:uid="{00000000-0005-0000-0000-0000FF050000}"/>
    <cellStyle name="Заголовок 3 2 3" xfId="1567" xr:uid="{00000000-0005-0000-0000-000000060000}"/>
    <cellStyle name="Заголовок 3 3" xfId="1568" xr:uid="{00000000-0005-0000-0000-000001060000}"/>
    <cellStyle name="Заголовок 3 4" xfId="1569" xr:uid="{00000000-0005-0000-0000-000002060000}"/>
    <cellStyle name="Заголовок 4 2" xfId="1570" xr:uid="{00000000-0005-0000-0000-000003060000}"/>
    <cellStyle name="Заголовок 4 2 2" xfId="1571" xr:uid="{00000000-0005-0000-0000-000004060000}"/>
    <cellStyle name="Заголовок 4 2 3" xfId="1572" xr:uid="{00000000-0005-0000-0000-000005060000}"/>
    <cellStyle name="Заголовок 4 3" xfId="1573" xr:uid="{00000000-0005-0000-0000-000006060000}"/>
    <cellStyle name="Заголовок 4 4" xfId="1574" xr:uid="{00000000-0005-0000-0000-000007060000}"/>
    <cellStyle name="Заголовок таблицы" xfId="1575" xr:uid="{00000000-0005-0000-0000-000008060000}"/>
    <cellStyle name="Заголовок1" xfId="1576" xr:uid="{00000000-0005-0000-0000-000009060000}"/>
    <cellStyle name="Заголовок2" xfId="1577" xr:uid="{00000000-0005-0000-0000-00000A060000}"/>
    <cellStyle name="ЗҐБШ_±ё№МВчАМ" xfId="1578" xr:uid="{00000000-0005-0000-0000-00000B060000}"/>
    <cellStyle name="Итог 2" xfId="1579" xr:uid="{00000000-0005-0000-0000-00000C060000}"/>
    <cellStyle name="Итог 2 2" xfId="1580" xr:uid="{00000000-0005-0000-0000-00000D060000}"/>
    <cellStyle name="Итог 2 3" xfId="1581" xr:uid="{00000000-0005-0000-0000-00000E060000}"/>
    <cellStyle name="Итог 3" xfId="1582" xr:uid="{00000000-0005-0000-0000-00000F060000}"/>
    <cellStyle name="Итог 4" xfId="1583" xr:uid="{00000000-0005-0000-0000-000010060000}"/>
    <cellStyle name="ИТОГОВЫЙ" xfId="1584" xr:uid="{00000000-0005-0000-0000-000011060000}"/>
    <cellStyle name="Код строки" xfId="1585" xr:uid="{00000000-0005-0000-0000-000012060000}"/>
    <cellStyle name="Контрагенты 4" xfId="1586" xr:uid="{00000000-0005-0000-0000-000013060000}"/>
    <cellStyle name="Контрольная ячейка 2" xfId="1587" xr:uid="{00000000-0005-0000-0000-000014060000}"/>
    <cellStyle name="Контрольная ячейка 2 2" xfId="1588" xr:uid="{00000000-0005-0000-0000-000015060000}"/>
    <cellStyle name="Контрольная ячейка 2 3" xfId="1589" xr:uid="{00000000-0005-0000-0000-000016060000}"/>
    <cellStyle name="Контрольная ячейка 2_АК УзНП_Отгрузка оплата_2014_факт_" xfId="1590" xr:uid="{00000000-0005-0000-0000-000017060000}"/>
    <cellStyle name="Контрольная ячейка 3" xfId="1591" xr:uid="{00000000-0005-0000-0000-000018060000}"/>
    <cellStyle name="Контрольная ячейка 4" xfId="1592" xr:uid="{00000000-0005-0000-0000-000019060000}"/>
    <cellStyle name="л" xfId="1593" xr:uid="{00000000-0005-0000-0000-00001A060000}"/>
    <cellStyle name="Модель" xfId="1594" xr:uid="{00000000-0005-0000-0000-00001B060000}"/>
    <cellStyle name="Название 2" xfId="1595" xr:uid="{00000000-0005-0000-0000-00001C060000}"/>
    <cellStyle name="Название 2 2" xfId="1596" xr:uid="{00000000-0005-0000-0000-00001D060000}"/>
    <cellStyle name="Название 2 3" xfId="1597" xr:uid="{00000000-0005-0000-0000-00001E060000}"/>
    <cellStyle name="Название 3" xfId="1598" xr:uid="{00000000-0005-0000-0000-00001F060000}"/>
    <cellStyle name="Название 4" xfId="1599" xr:uid="{00000000-0005-0000-0000-000020060000}"/>
    <cellStyle name="Нейтральный 2" xfId="1600" xr:uid="{00000000-0005-0000-0000-000021060000}"/>
    <cellStyle name="Нейтральный 2 2" xfId="1601" xr:uid="{00000000-0005-0000-0000-000022060000}"/>
    <cellStyle name="Нейтральный 2 3" xfId="1602" xr:uid="{00000000-0005-0000-0000-000023060000}"/>
    <cellStyle name="Нейтральный 3" xfId="1603" xr:uid="{00000000-0005-0000-0000-000024060000}"/>
    <cellStyle name="Нейтральный 4" xfId="1604" xr:uid="{00000000-0005-0000-0000-000025060000}"/>
    <cellStyle name="Нормален_litasco-forma- 5m05 (53)" xfId="1605" xr:uid="{00000000-0005-0000-0000-000026060000}"/>
    <cellStyle name="Обычный" xfId="0" builtinId="0"/>
    <cellStyle name="Обычный 10" xfId="1606" xr:uid="{00000000-0005-0000-0000-000028060000}"/>
    <cellStyle name="Обычный 10 2" xfId="1607" xr:uid="{00000000-0005-0000-0000-000029060000}"/>
    <cellStyle name="Обычный 10_4б-ж" xfId="1608" xr:uid="{00000000-0005-0000-0000-00002A060000}"/>
    <cellStyle name="Обычный 11" xfId="1609" xr:uid="{00000000-0005-0000-0000-00002B060000}"/>
    <cellStyle name="Обычный 12" xfId="1610" xr:uid="{00000000-0005-0000-0000-00002C060000}"/>
    <cellStyle name="Обычный 12 3" xfId="1781" xr:uid="{00000000-0005-0000-0000-00002D060000}"/>
    <cellStyle name="Обычный 13" xfId="1611" xr:uid="{00000000-0005-0000-0000-00002E060000}"/>
    <cellStyle name="Обычный 14" xfId="6" xr:uid="{00000000-0005-0000-0000-00002F060000}"/>
    <cellStyle name="Обычный 15" xfId="1612" xr:uid="{00000000-0005-0000-0000-000030060000}"/>
    <cellStyle name="Обычный 16" xfId="1613" xr:uid="{00000000-0005-0000-0000-000031060000}"/>
    <cellStyle name="Обычный 16 2" xfId="1614" xr:uid="{00000000-0005-0000-0000-000032060000}"/>
    <cellStyle name="Обычный 16_12.12.16 баланс 2017" xfId="1615" xr:uid="{00000000-0005-0000-0000-000033060000}"/>
    <cellStyle name="Обычный 17" xfId="1616" xr:uid="{00000000-0005-0000-0000-000034060000}"/>
    <cellStyle name="Обычный 18" xfId="1617" xr:uid="{00000000-0005-0000-0000-000035060000}"/>
    <cellStyle name="Обычный 19" xfId="1618" xr:uid="{00000000-0005-0000-0000-000036060000}"/>
    <cellStyle name="Обычный 2" xfId="7" xr:uid="{00000000-0005-0000-0000-000037060000}"/>
    <cellStyle name="Обычный 2 10" xfId="1619" xr:uid="{00000000-0005-0000-0000-000038060000}"/>
    <cellStyle name="Обычный 2 2" xfId="8" xr:uid="{00000000-0005-0000-0000-000039060000}"/>
    <cellStyle name="Обычный 2 2 2" xfId="9" xr:uid="{00000000-0005-0000-0000-00003A060000}"/>
    <cellStyle name="Обычный 2 2 2 2" xfId="1620" xr:uid="{00000000-0005-0000-0000-00003B060000}"/>
    <cellStyle name="Обычный 2 2 2 3" xfId="1621" xr:uid="{00000000-0005-0000-0000-00003C060000}"/>
    <cellStyle name="Обычный 2 2 2 4" xfId="1622" xr:uid="{00000000-0005-0000-0000-00003D060000}"/>
    <cellStyle name="Обычный 2 2 2 5" xfId="1623" xr:uid="{00000000-0005-0000-0000-00003E060000}"/>
    <cellStyle name="Обычный 2 2 2_Инфор Прот 112" xfId="1624" xr:uid="{00000000-0005-0000-0000-00003F060000}"/>
    <cellStyle name="Обычный 2 2 3" xfId="1625" xr:uid="{00000000-0005-0000-0000-000040060000}"/>
    <cellStyle name="Обычный 2 2 4" xfId="1626" xr:uid="{00000000-0005-0000-0000-000041060000}"/>
    <cellStyle name="Обычный 2 2 5" xfId="1627" xr:uid="{00000000-0005-0000-0000-000042060000}"/>
    <cellStyle name="Обычный 2 2_4б-ж" xfId="1628" xr:uid="{00000000-0005-0000-0000-000043060000}"/>
    <cellStyle name="Обычный 2 3" xfId="10" xr:uid="{00000000-0005-0000-0000-000044060000}"/>
    <cellStyle name="Обычный 2 3 2" xfId="1629" xr:uid="{00000000-0005-0000-0000-000045060000}"/>
    <cellStyle name="Обычный 2 3_12.12.16 баланс 2017" xfId="1630" xr:uid="{00000000-0005-0000-0000-000046060000}"/>
    <cellStyle name="Обычный 2 4" xfId="11" xr:uid="{00000000-0005-0000-0000-000047060000}"/>
    <cellStyle name="Обычный 2 5" xfId="12" xr:uid="{00000000-0005-0000-0000-000048060000}"/>
    <cellStyle name="Обычный 2 6" xfId="13" xr:uid="{00000000-0005-0000-0000-000049060000}"/>
    <cellStyle name="Обычный 2 7" xfId="14" xr:uid="{00000000-0005-0000-0000-00004A060000}"/>
    <cellStyle name="Обычный 2 8" xfId="15" xr:uid="{00000000-0005-0000-0000-00004B060000}"/>
    <cellStyle name="Обычный 2 9" xfId="1631" xr:uid="{00000000-0005-0000-0000-00004C060000}"/>
    <cellStyle name="Обычный 2_2013 ян-март дт2" xfId="1632" xr:uid="{00000000-0005-0000-0000-00004D060000}"/>
    <cellStyle name="Обычный 26" xfId="1633" xr:uid="{00000000-0005-0000-0000-00004E060000}"/>
    <cellStyle name="Обычный 27" xfId="1634" xr:uid="{00000000-0005-0000-0000-00004F060000}"/>
    <cellStyle name="Обычный 28" xfId="1635" xr:uid="{00000000-0005-0000-0000-000050060000}"/>
    <cellStyle name="Обычный 3" xfId="16" xr:uid="{00000000-0005-0000-0000-000051060000}"/>
    <cellStyle name="Обычный 3 2" xfId="17" xr:uid="{00000000-0005-0000-0000-000052060000}"/>
    <cellStyle name="Обычный 3 2 2" xfId="1636" xr:uid="{00000000-0005-0000-0000-000053060000}"/>
    <cellStyle name="Обычный 3 2 2 2" xfId="1637" xr:uid="{00000000-0005-0000-0000-000054060000}"/>
    <cellStyle name="Обычный 3 2 2_АК УзНП_Отгрузка оплата_2014_факт_" xfId="1638" xr:uid="{00000000-0005-0000-0000-000055060000}"/>
    <cellStyle name="Обычный 3 2 3" xfId="1639" xr:uid="{00000000-0005-0000-0000-000056060000}"/>
    <cellStyle name="Обычный 3 2_АК УзНП_Отгрузка оплата_2014_факт_" xfId="1640" xr:uid="{00000000-0005-0000-0000-000057060000}"/>
    <cellStyle name="Обычный 3 3" xfId="1641" xr:uid="{00000000-0005-0000-0000-000058060000}"/>
    <cellStyle name="Обычный 3 3 2" xfId="1642" xr:uid="{00000000-0005-0000-0000-000059060000}"/>
    <cellStyle name="Обычный 3 3 3" xfId="1643" xr:uid="{00000000-0005-0000-0000-00005A060000}"/>
    <cellStyle name="Обычный 3 4" xfId="1644" xr:uid="{00000000-0005-0000-0000-00005B060000}"/>
    <cellStyle name="Обычный 3 5" xfId="1645" xr:uid="{00000000-0005-0000-0000-00005C060000}"/>
    <cellStyle name="Обычный 3 6" xfId="1646" xr:uid="{00000000-0005-0000-0000-00005D060000}"/>
    <cellStyle name="Обычный 3_ Налоги 2013-2014 годы" xfId="1647" xr:uid="{00000000-0005-0000-0000-00005E060000}"/>
    <cellStyle name="Обычный 4" xfId="18" xr:uid="{00000000-0005-0000-0000-00005F060000}"/>
    <cellStyle name="Обычный 4 2" xfId="19" xr:uid="{00000000-0005-0000-0000-000060060000}"/>
    <cellStyle name="Обычный 4 2 2" xfId="1648" xr:uid="{00000000-0005-0000-0000-000061060000}"/>
    <cellStyle name="Обычный 4 2 3" xfId="1649" xr:uid="{00000000-0005-0000-0000-000062060000}"/>
    <cellStyle name="Обычный 4 2_12.12.16 баланс 2017" xfId="1650" xr:uid="{00000000-0005-0000-0000-000063060000}"/>
    <cellStyle name="Обычный 4 3" xfId="1651" xr:uid="{00000000-0005-0000-0000-000064060000}"/>
    <cellStyle name="Обычный 4 4" xfId="1652" xr:uid="{00000000-0005-0000-0000-000065060000}"/>
    <cellStyle name="Обычный 4 5" xfId="1653" xr:uid="{00000000-0005-0000-0000-000066060000}"/>
    <cellStyle name="Обычный 4_ Налоги 2013-2014 годы" xfId="1654" xr:uid="{00000000-0005-0000-0000-000067060000}"/>
    <cellStyle name="Обычный 5" xfId="20" xr:uid="{00000000-0005-0000-0000-000068060000}"/>
    <cellStyle name="Обычный 5 2" xfId="1655" xr:uid="{00000000-0005-0000-0000-000069060000}"/>
    <cellStyle name="Обычный 5 3" xfId="1656" xr:uid="{00000000-0005-0000-0000-00006A060000}"/>
    <cellStyle name="Обычный 5 4" xfId="1657" xr:uid="{00000000-0005-0000-0000-00006B060000}"/>
    <cellStyle name="Обычный 5 5" xfId="1658" xr:uid="{00000000-0005-0000-0000-00006C060000}"/>
    <cellStyle name="Обычный 5_2010-2014" xfId="1659" xr:uid="{00000000-0005-0000-0000-00006D060000}"/>
    <cellStyle name="Обычный 6" xfId="1" xr:uid="{00000000-0005-0000-0000-00006E060000}"/>
    <cellStyle name="Обычный 6 2" xfId="1660" xr:uid="{00000000-0005-0000-0000-00006F060000}"/>
    <cellStyle name="Обычный 6 3" xfId="1661" xr:uid="{00000000-0005-0000-0000-000070060000}"/>
    <cellStyle name="Обычный 6 4" xfId="1662" xr:uid="{00000000-0005-0000-0000-000071060000}"/>
    <cellStyle name="Обычный 6 5" xfId="1784" xr:uid="{00000000-0005-0000-0000-000072060000}"/>
    <cellStyle name="Обычный 6_2010-2014" xfId="1663" xr:uid="{00000000-0005-0000-0000-000073060000}"/>
    <cellStyle name="Обычный 7" xfId="21" xr:uid="{00000000-0005-0000-0000-000074060000}"/>
    <cellStyle name="Обычный 7 2" xfId="1664" xr:uid="{00000000-0005-0000-0000-000075060000}"/>
    <cellStyle name="Обычный 7 3" xfId="1665" xr:uid="{00000000-0005-0000-0000-000076060000}"/>
    <cellStyle name="Обычный 7 4" xfId="1666" xr:uid="{00000000-0005-0000-0000-000077060000}"/>
    <cellStyle name="Обычный 7_4б-ж" xfId="1667" xr:uid="{00000000-0005-0000-0000-000078060000}"/>
    <cellStyle name="Обычный 8" xfId="22" xr:uid="{00000000-0005-0000-0000-000079060000}"/>
    <cellStyle name="Обычный 8 2" xfId="1668" xr:uid="{00000000-0005-0000-0000-00007A060000}"/>
    <cellStyle name="Обычный 8 3" xfId="1669" xr:uid="{00000000-0005-0000-0000-00007B060000}"/>
    <cellStyle name="Обычный 8_импорт актюбинск" xfId="1670" xr:uid="{00000000-0005-0000-0000-00007C060000}"/>
    <cellStyle name="Обычный 9" xfId="1671" xr:uid="{00000000-0005-0000-0000-00007D060000}"/>
    <cellStyle name="Обычный 9 2" xfId="1672" xr:uid="{00000000-0005-0000-0000-00007E060000}"/>
    <cellStyle name="Обычный 9_4б-ж" xfId="1673" xr:uid="{00000000-0005-0000-0000-00007F060000}"/>
    <cellStyle name="Обычный_Образцы форм" xfId="33" xr:uid="{00000000-0005-0000-0000-000080060000}"/>
    <cellStyle name="Обычный_Штат_РЭС" xfId="1785" xr:uid="{A08F991B-2A48-41B0-A7C0-B7C6A4C94021}"/>
    <cellStyle name="Плохой 2" xfId="1674" xr:uid="{00000000-0005-0000-0000-000081060000}"/>
    <cellStyle name="Плохой 2 2" xfId="1675" xr:uid="{00000000-0005-0000-0000-000082060000}"/>
    <cellStyle name="Плохой 2 3" xfId="1676" xr:uid="{00000000-0005-0000-0000-000083060000}"/>
    <cellStyle name="Плохой 3" xfId="1677" xr:uid="{00000000-0005-0000-0000-000084060000}"/>
    <cellStyle name="Плохой 4" xfId="1678" xr:uid="{00000000-0005-0000-0000-000085060000}"/>
    <cellStyle name="Пояснение 2" xfId="1679" xr:uid="{00000000-0005-0000-0000-000086060000}"/>
    <cellStyle name="Пояснение 2 2" xfId="1680" xr:uid="{00000000-0005-0000-0000-000087060000}"/>
    <cellStyle name="Пояснение 2 3" xfId="1681" xr:uid="{00000000-0005-0000-0000-000088060000}"/>
    <cellStyle name="Пояснение 3" xfId="1682" xr:uid="{00000000-0005-0000-0000-000089060000}"/>
    <cellStyle name="Пояснение 4" xfId="1683" xr:uid="{00000000-0005-0000-0000-00008A060000}"/>
    <cellStyle name="Примечание 2" xfId="1684" xr:uid="{00000000-0005-0000-0000-00008B060000}"/>
    <cellStyle name="Примечание 2 2" xfId="1685" xr:uid="{00000000-0005-0000-0000-00008C060000}"/>
    <cellStyle name="Примечание 2 3" xfId="1686" xr:uid="{00000000-0005-0000-0000-00008D060000}"/>
    <cellStyle name="Примечание 2_АК УзНП_Отгрузка оплата_2014_факт_" xfId="1687" xr:uid="{00000000-0005-0000-0000-00008E060000}"/>
    <cellStyle name="Примечание 3" xfId="1688" xr:uid="{00000000-0005-0000-0000-00008F060000}"/>
    <cellStyle name="Примечание 4" xfId="1689" xr:uid="{00000000-0005-0000-0000-000090060000}"/>
    <cellStyle name="Проверка" xfId="1690" xr:uid="{00000000-0005-0000-0000-000091060000}"/>
    <cellStyle name="Процентный" xfId="1783" builtinId="5"/>
    <cellStyle name="Процентный 2" xfId="1691" xr:uid="{00000000-0005-0000-0000-000093060000}"/>
    <cellStyle name="Процентный 2 2" xfId="1692" xr:uid="{00000000-0005-0000-0000-000094060000}"/>
    <cellStyle name="Процентный 2 2 2" xfId="1693" xr:uid="{00000000-0005-0000-0000-000095060000}"/>
    <cellStyle name="Процентный 2 3" xfId="1694" xr:uid="{00000000-0005-0000-0000-000096060000}"/>
    <cellStyle name="Процентный 3" xfId="1695" xr:uid="{00000000-0005-0000-0000-000097060000}"/>
    <cellStyle name="Процентный 3 2" xfId="1696" xr:uid="{00000000-0005-0000-0000-000098060000}"/>
    <cellStyle name="Процентный 3 3" xfId="1697" xr:uid="{00000000-0005-0000-0000-000099060000}"/>
    <cellStyle name="Процентный 4" xfId="1698" xr:uid="{00000000-0005-0000-0000-00009A060000}"/>
    <cellStyle name="Процентный 5" xfId="1699" xr:uid="{00000000-0005-0000-0000-00009B060000}"/>
    <cellStyle name="Процентный 6" xfId="1700" xr:uid="{00000000-0005-0000-0000-00009C060000}"/>
    <cellStyle name="Процентный 7" xfId="1701" xr:uid="{00000000-0005-0000-0000-00009D060000}"/>
    <cellStyle name="Сводная" xfId="1702" xr:uid="{00000000-0005-0000-0000-00009E060000}"/>
    <cellStyle name="Связанная ячейка 2" xfId="1703" xr:uid="{00000000-0005-0000-0000-00009F060000}"/>
    <cellStyle name="Связанная ячейка 2 2" xfId="1704" xr:uid="{00000000-0005-0000-0000-0000A0060000}"/>
    <cellStyle name="Связанная ячейка 2 3" xfId="1705" xr:uid="{00000000-0005-0000-0000-0000A1060000}"/>
    <cellStyle name="Связанная ячейка 2_АК УзНП_Отгрузка оплата_2014_факт_" xfId="1706" xr:uid="{00000000-0005-0000-0000-0000A2060000}"/>
    <cellStyle name="Связанная ячейка 3" xfId="1707" xr:uid="{00000000-0005-0000-0000-0000A3060000}"/>
    <cellStyle name="Связанная ячейка 4" xfId="1708" xr:uid="{00000000-0005-0000-0000-0000A4060000}"/>
    <cellStyle name="Содик Омон" xfId="1709" xr:uid="{00000000-0005-0000-0000-0000A5060000}"/>
    <cellStyle name="Стиль 1" xfId="1710" xr:uid="{00000000-0005-0000-0000-0000A6060000}"/>
    <cellStyle name="Стиль 1 2" xfId="1711" xr:uid="{00000000-0005-0000-0000-0000A7060000}"/>
    <cellStyle name="Стиль 1 2 2" xfId="1712" xr:uid="{00000000-0005-0000-0000-0000A8060000}"/>
    <cellStyle name="Стиль 1 2 2 2" xfId="1713" xr:uid="{00000000-0005-0000-0000-0000A9060000}"/>
    <cellStyle name="Стиль 1 2 2 3" xfId="1714" xr:uid="{00000000-0005-0000-0000-0000AA060000}"/>
    <cellStyle name="Стиль 1 2 2_2010-2014" xfId="1715" xr:uid="{00000000-0005-0000-0000-0000AB060000}"/>
    <cellStyle name="Стиль 1 2 3" xfId="1716" xr:uid="{00000000-0005-0000-0000-0000AC060000}"/>
    <cellStyle name="Стиль 1 2 4" xfId="1717" xr:uid="{00000000-0005-0000-0000-0000AD060000}"/>
    <cellStyle name="Стиль 1 2_2010-2014" xfId="1718" xr:uid="{00000000-0005-0000-0000-0000AE060000}"/>
    <cellStyle name="Стиль 1 3" xfId="1719" xr:uid="{00000000-0005-0000-0000-0000AF060000}"/>
    <cellStyle name="Стиль 1 4" xfId="1720" xr:uid="{00000000-0005-0000-0000-0000B0060000}"/>
    <cellStyle name="Стиль 1_ Налоги 2013-2014 годы" xfId="1721" xr:uid="{00000000-0005-0000-0000-0000B1060000}"/>
    <cellStyle name="ТЕКСТ" xfId="1722" xr:uid="{00000000-0005-0000-0000-0000B2060000}"/>
    <cellStyle name="Текст предупреждения 2" xfId="1723" xr:uid="{00000000-0005-0000-0000-0000B3060000}"/>
    <cellStyle name="Текст предупреждения 2 2" xfId="1724" xr:uid="{00000000-0005-0000-0000-0000B4060000}"/>
    <cellStyle name="Текст предупреждения 2 3" xfId="1725" xr:uid="{00000000-0005-0000-0000-0000B5060000}"/>
    <cellStyle name="Текст предупреждения 3" xfId="1726" xr:uid="{00000000-0005-0000-0000-0000B6060000}"/>
    <cellStyle name="Текст предупреждения 4" xfId="1727" xr:uid="{00000000-0005-0000-0000-0000B7060000}"/>
    <cellStyle name="ТысРуб" xfId="1728" xr:uid="{00000000-0005-0000-0000-0000B8060000}"/>
    <cellStyle name="Тысячи" xfId="1729" xr:uid="{00000000-0005-0000-0000-0000B9060000}"/>
    <cellStyle name="Тысячи (0)" xfId="1730" xr:uid="{00000000-0005-0000-0000-0000BA060000}"/>
    <cellStyle name="тысячи (000)" xfId="1731" xr:uid="{00000000-0005-0000-0000-0000BB060000}"/>
    <cellStyle name="Тысячи [0.0]" xfId="1732" xr:uid="{00000000-0005-0000-0000-0000BC060000}"/>
    <cellStyle name="Тысячи [0]" xfId="1733" xr:uid="{00000000-0005-0000-0000-0000BD060000}"/>
    <cellStyle name="Тысячи_  осн" xfId="1734" xr:uid="{00000000-0005-0000-0000-0000BE060000}"/>
    <cellStyle name="ФИКСИРОВАННЫЙ" xfId="1735" xr:uid="{00000000-0005-0000-0000-0000BF060000}"/>
    <cellStyle name="Финансовый" xfId="34" builtinId="3"/>
    <cellStyle name="Финансовый [0] 2" xfId="1736" xr:uid="{00000000-0005-0000-0000-0000C1060000}"/>
    <cellStyle name="Финансовый [0] 2 2" xfId="1737" xr:uid="{00000000-0005-0000-0000-0000C2060000}"/>
    <cellStyle name="Финансовый 10" xfId="1738" xr:uid="{00000000-0005-0000-0000-0000C3060000}"/>
    <cellStyle name="Финансовый 11" xfId="1739" xr:uid="{00000000-0005-0000-0000-0000C4060000}"/>
    <cellStyle name="Финансовый 2" xfId="23" xr:uid="{00000000-0005-0000-0000-0000C5060000}"/>
    <cellStyle name="Финансовый 2 10" xfId="1740" xr:uid="{00000000-0005-0000-0000-0000C6060000}"/>
    <cellStyle name="Финансовый 2 2" xfId="24" xr:uid="{00000000-0005-0000-0000-0000C7060000}"/>
    <cellStyle name="Финансовый 2 2 2" xfId="1741" xr:uid="{00000000-0005-0000-0000-0000C8060000}"/>
    <cellStyle name="Финансовый 2 2 2 2" xfId="1742" xr:uid="{00000000-0005-0000-0000-0000C9060000}"/>
    <cellStyle name="Финансовый 2 2 3" xfId="1743" xr:uid="{00000000-0005-0000-0000-0000CA060000}"/>
    <cellStyle name="Финансовый 2 2 4" xfId="1744" xr:uid="{00000000-0005-0000-0000-0000CB060000}"/>
    <cellStyle name="Финансовый 2 3" xfId="25" xr:uid="{00000000-0005-0000-0000-0000CC060000}"/>
    <cellStyle name="Финансовый 2 4" xfId="26" xr:uid="{00000000-0005-0000-0000-0000CD060000}"/>
    <cellStyle name="Финансовый 2 5" xfId="27" xr:uid="{00000000-0005-0000-0000-0000CE060000}"/>
    <cellStyle name="Финансовый 2 6" xfId="28" xr:uid="{00000000-0005-0000-0000-0000CF060000}"/>
    <cellStyle name="Финансовый 2 7" xfId="29" xr:uid="{00000000-0005-0000-0000-0000D0060000}"/>
    <cellStyle name="Финансовый 2 8" xfId="30" xr:uid="{00000000-0005-0000-0000-0000D1060000}"/>
    <cellStyle name="Финансовый 2 9" xfId="1745" xr:uid="{00000000-0005-0000-0000-0000D2060000}"/>
    <cellStyle name="Финансовый 2_9 ой(дефицит)" xfId="1746" xr:uid="{00000000-0005-0000-0000-0000D3060000}"/>
    <cellStyle name="Финансовый 3" xfId="31" xr:uid="{00000000-0005-0000-0000-0000D4060000}"/>
    <cellStyle name="Финансовый 3 2" xfId="1747" xr:uid="{00000000-0005-0000-0000-0000D5060000}"/>
    <cellStyle name="Финансовый 3 2 2" xfId="1748" xr:uid="{00000000-0005-0000-0000-0000D6060000}"/>
    <cellStyle name="Финансовый 3 2 3" xfId="1749" xr:uid="{00000000-0005-0000-0000-0000D7060000}"/>
    <cellStyle name="Финансовый 3 2_АБ и ДТ дог комис окт" xfId="1750" xr:uid="{00000000-0005-0000-0000-0000D8060000}"/>
    <cellStyle name="Финансовый 3 3" xfId="1751" xr:uid="{00000000-0005-0000-0000-0000D9060000}"/>
    <cellStyle name="Финансовый 3 4" xfId="1752" xr:uid="{00000000-0005-0000-0000-0000DA060000}"/>
    <cellStyle name="Финансовый 3_2010-2014" xfId="1753" xr:uid="{00000000-0005-0000-0000-0000DB060000}"/>
    <cellStyle name="Финансовый 4" xfId="32" xr:uid="{00000000-0005-0000-0000-0000DC060000}"/>
    <cellStyle name="Финансовый 4 2" xfId="1754" xr:uid="{00000000-0005-0000-0000-0000DD060000}"/>
    <cellStyle name="Финансовый 4 2 2" xfId="1755" xr:uid="{00000000-0005-0000-0000-0000DE060000}"/>
    <cellStyle name="Финансовый 4 2 3" xfId="1756" xr:uid="{00000000-0005-0000-0000-0000DF060000}"/>
    <cellStyle name="Финансовый 4 2_4б-ж" xfId="1757" xr:uid="{00000000-0005-0000-0000-0000E0060000}"/>
    <cellStyle name="Финансовый 4 3" xfId="1758" xr:uid="{00000000-0005-0000-0000-0000E1060000}"/>
    <cellStyle name="Финансовый 4 4" xfId="1759" xr:uid="{00000000-0005-0000-0000-0000E2060000}"/>
    <cellStyle name="Финансовый 4_2010-2014" xfId="1760" xr:uid="{00000000-0005-0000-0000-0000E3060000}"/>
    <cellStyle name="Финансовый 5" xfId="1761" xr:uid="{00000000-0005-0000-0000-0000E4060000}"/>
    <cellStyle name="Финансовый 5 2" xfId="1762" xr:uid="{00000000-0005-0000-0000-0000E5060000}"/>
    <cellStyle name="Финансовый 5_4б-ж" xfId="1763" xr:uid="{00000000-0005-0000-0000-0000E6060000}"/>
    <cellStyle name="Финансовый 6" xfId="1764" xr:uid="{00000000-0005-0000-0000-0000E7060000}"/>
    <cellStyle name="Финансовый 6 2" xfId="1765" xr:uid="{00000000-0005-0000-0000-0000E8060000}"/>
    <cellStyle name="Финансовый 7" xfId="1766" xr:uid="{00000000-0005-0000-0000-0000E9060000}"/>
    <cellStyle name="Финансовый 70" xfId="1782" xr:uid="{00000000-0005-0000-0000-0000EA060000}"/>
    <cellStyle name="Финансовый 8" xfId="1767" xr:uid="{00000000-0005-0000-0000-0000EB060000}"/>
    <cellStyle name="Финансовый 9" xfId="1768" xr:uid="{00000000-0005-0000-0000-0000EC060000}"/>
    <cellStyle name="Хороший 2" xfId="1769" xr:uid="{00000000-0005-0000-0000-0000ED060000}"/>
    <cellStyle name="Хороший 2 2" xfId="1770" xr:uid="{00000000-0005-0000-0000-0000EE060000}"/>
    <cellStyle name="Хороший 2 3" xfId="1771" xr:uid="{00000000-0005-0000-0000-0000EF060000}"/>
    <cellStyle name="Хороший 3" xfId="1772" xr:uid="{00000000-0005-0000-0000-0000F0060000}"/>
    <cellStyle name="Хороший 4" xfId="1773" xr:uid="{00000000-0005-0000-0000-0000F1060000}"/>
    <cellStyle name="Џђћ–…ќ’ќ›‰" xfId="1774" xr:uid="{00000000-0005-0000-0000-0000F2060000}"/>
    <cellStyle name="Џђћ–…ќ’ќ›‰ 2" xfId="1775" xr:uid="{00000000-0005-0000-0000-0000F3060000}"/>
    <cellStyle name="Џђћ–…ќ’ќ›‰ 3" xfId="1776" xr:uid="{00000000-0005-0000-0000-0000F4060000}"/>
    <cellStyle name="Џђћ–…ќ’ќ›‰_2010-2014" xfId="1777" xr:uid="{00000000-0005-0000-0000-0000F5060000}"/>
    <cellStyle name="Шапка таблицы" xfId="1778" xr:uid="{00000000-0005-0000-0000-0000F6060000}"/>
    <cellStyle name="표준_BACK-UP" xfId="1779" xr:uid="{00000000-0005-0000-0000-0000F7060000}"/>
    <cellStyle name="常规_PK_CNcntr(Bolt-11)" xfId="1780" xr:uid="{00000000-0005-0000-0000-0000F8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A7C7-E21C-42BF-A6B8-94F811538AC7}">
  <sheetPr>
    <tabColor rgb="FF00B050"/>
    <pageSetUpPr fitToPage="1"/>
  </sheetPr>
  <dimension ref="A1:IV284"/>
  <sheetViews>
    <sheetView showGridLines="0" tabSelected="1" view="pageBreakPreview" topLeftCell="A252" zoomScale="145" zoomScaleNormal="145" zoomScaleSheetLayoutView="145" workbookViewId="0">
      <selection activeCell="F272" sqref="F272"/>
    </sheetView>
  </sheetViews>
  <sheetFormatPr defaultColWidth="9.140625" defaultRowHeight="18.75" outlineLevelRow="1"/>
  <cols>
    <col min="1" max="1" width="6.5703125" style="4" customWidth="1"/>
    <col min="2" max="2" width="65.7109375" style="4" customWidth="1"/>
    <col min="3" max="3" width="16.7109375" style="4" customWidth="1"/>
    <col min="4" max="4" width="16.7109375" style="5" customWidth="1"/>
    <col min="5" max="5" width="16.7109375" style="4" customWidth="1"/>
    <col min="6" max="6" width="16.7109375" style="11" customWidth="1"/>
    <col min="7" max="8" width="16.7109375" style="11" hidden="1" customWidth="1"/>
    <col min="9" max="9" width="16.7109375" style="11" customWidth="1"/>
    <col min="10" max="10" width="17.140625" style="4" bestFit="1" customWidth="1"/>
    <col min="11" max="11" width="17.85546875" style="4" bestFit="1" customWidth="1"/>
    <col min="12" max="12" width="19.42578125" style="4" bestFit="1" customWidth="1"/>
    <col min="13" max="13" width="31.7109375" style="4" customWidth="1"/>
    <col min="14" max="16384" width="9.140625" style="4"/>
  </cols>
  <sheetData>
    <row r="1" spans="1:14" ht="9" customHeight="1">
      <c r="E1" s="145"/>
      <c r="F1" s="145"/>
      <c r="G1" s="145"/>
      <c r="H1" s="145"/>
      <c r="I1" s="145"/>
    </row>
    <row r="2" spans="1:14" ht="24" customHeight="1">
      <c r="C2" s="6"/>
      <c r="D2" s="145" t="s">
        <v>73</v>
      </c>
      <c r="E2" s="145"/>
      <c r="F2" s="145"/>
      <c r="G2" s="145"/>
      <c r="H2" s="145"/>
      <c r="I2" s="145"/>
    </row>
    <row r="3" spans="1:14" ht="20.25" customHeight="1">
      <c r="C3" s="7"/>
      <c r="D3" s="146" t="s">
        <v>48</v>
      </c>
      <c r="E3" s="146"/>
      <c r="F3" s="8">
        <f>+D262</f>
        <v>229</v>
      </c>
      <c r="G3" s="7"/>
      <c r="H3" s="7"/>
      <c r="I3" s="110" t="s">
        <v>49</v>
      </c>
    </row>
    <row r="4" spans="1:14" ht="20.25" customHeight="1">
      <c r="C4" s="147" t="s">
        <v>61</v>
      </c>
      <c r="D4" s="147"/>
      <c r="E4" s="147"/>
      <c r="F4" s="9">
        <f>+I262</f>
        <v>0</v>
      </c>
      <c r="G4" s="10" t="s">
        <v>9</v>
      </c>
      <c r="I4" s="10" t="s">
        <v>50</v>
      </c>
      <c r="J4" s="12"/>
      <c r="K4" s="12"/>
      <c r="L4" s="12"/>
    </row>
    <row r="5" spans="1:14" ht="20.25" customHeight="1">
      <c r="C5" s="7"/>
      <c r="D5" s="148" t="s">
        <v>72</v>
      </c>
      <c r="E5" s="148"/>
      <c r="F5" s="148"/>
      <c r="G5" s="148"/>
      <c r="H5" s="148"/>
      <c r="I5" s="148"/>
    </row>
    <row r="6" spans="1:14" ht="31.5" customHeight="1">
      <c r="C6" s="13"/>
      <c r="D6" s="152" t="s">
        <v>51</v>
      </c>
      <c r="E6" s="152"/>
      <c r="F6" s="152"/>
      <c r="G6" s="152"/>
      <c r="H6" s="152"/>
      <c r="I6" s="152"/>
      <c r="K6" s="14"/>
      <c r="L6" s="14"/>
      <c r="M6" s="14"/>
      <c r="N6" s="14"/>
    </row>
    <row r="7" spans="1:14" ht="24" customHeight="1">
      <c r="C7" s="13"/>
      <c r="D7" s="152" t="s">
        <v>138</v>
      </c>
      <c r="E7" s="152"/>
      <c r="F7" s="152"/>
      <c r="G7" s="152"/>
      <c r="H7" s="152"/>
      <c r="I7" s="152"/>
      <c r="J7" s="76"/>
      <c r="K7" s="6"/>
      <c r="L7" s="6"/>
      <c r="M7" s="6"/>
      <c r="N7" s="6"/>
    </row>
    <row r="8" spans="1:14" ht="9.75" customHeight="1">
      <c r="D8" s="15"/>
      <c r="J8" s="76"/>
      <c r="K8" s="76"/>
      <c r="L8" s="76"/>
      <c r="M8" s="76"/>
      <c r="N8" s="76"/>
    </row>
    <row r="9" spans="1:14" ht="9" customHeight="1">
      <c r="D9" s="15"/>
      <c r="J9" s="76"/>
      <c r="K9" s="76"/>
      <c r="L9" s="76"/>
      <c r="M9" s="76"/>
      <c r="N9" s="76"/>
    </row>
    <row r="10" spans="1:14" ht="50.1" customHeight="1">
      <c r="C10" s="153" t="s">
        <v>139</v>
      </c>
      <c r="D10" s="153"/>
      <c r="E10" s="153"/>
      <c r="F10" s="153"/>
      <c r="G10" s="153"/>
      <c r="H10" s="153"/>
      <c r="I10" s="153"/>
      <c r="J10" s="76"/>
      <c r="K10" s="76"/>
      <c r="L10" s="76"/>
      <c r="M10" s="76"/>
      <c r="N10" s="76"/>
    </row>
    <row r="11" spans="1:14" ht="54.95" customHeight="1">
      <c r="A11" s="132" t="s">
        <v>90</v>
      </c>
      <c r="B11" s="133"/>
      <c r="C11" s="133"/>
      <c r="D11" s="133"/>
      <c r="E11" s="133"/>
      <c r="F11" s="133"/>
      <c r="G11" s="133"/>
      <c r="H11" s="133"/>
      <c r="I11" s="133"/>
    </row>
    <row r="12" spans="1:14" ht="50.1" customHeight="1">
      <c r="A12" s="16"/>
      <c r="B12" s="57" t="s">
        <v>140</v>
      </c>
      <c r="C12" s="16"/>
      <c r="D12" s="16"/>
      <c r="E12" s="16"/>
      <c r="F12" s="16"/>
      <c r="G12" s="16"/>
      <c r="H12" s="17">
        <v>679330</v>
      </c>
      <c r="I12" s="61">
        <v>634880</v>
      </c>
    </row>
    <row r="13" spans="1:14" ht="50.1" customHeight="1">
      <c r="A13" s="18" t="s">
        <v>0</v>
      </c>
      <c r="B13" s="19" t="s">
        <v>52</v>
      </c>
      <c r="C13" s="19" t="s">
        <v>53</v>
      </c>
      <c r="D13" s="20" t="s">
        <v>48</v>
      </c>
      <c r="E13" s="19" t="s">
        <v>54</v>
      </c>
      <c r="F13" s="21" t="s">
        <v>55</v>
      </c>
      <c r="G13" s="21" t="s">
        <v>1</v>
      </c>
      <c r="H13" s="21" t="s">
        <v>2</v>
      </c>
      <c r="I13" s="22" t="s">
        <v>56</v>
      </c>
    </row>
    <row r="14" spans="1:14" ht="30" customHeight="1">
      <c r="A14" s="134" t="s">
        <v>28</v>
      </c>
      <c r="B14" s="135"/>
      <c r="C14" s="135"/>
      <c r="D14" s="135"/>
      <c r="E14" s="135"/>
      <c r="F14" s="135"/>
      <c r="G14" s="135"/>
      <c r="H14" s="135"/>
      <c r="I14" s="136"/>
    </row>
    <row r="15" spans="1:14" ht="29.25" customHeight="1">
      <c r="A15" s="23">
        <v>1</v>
      </c>
      <c r="B15" s="24" t="s">
        <v>19</v>
      </c>
      <c r="C15" s="25" t="s">
        <v>46</v>
      </c>
      <c r="D15" s="26">
        <v>1</v>
      </c>
      <c r="E15" s="27"/>
      <c r="F15" s="28" t="s">
        <v>13</v>
      </c>
      <c r="G15" s="27">
        <v>0</v>
      </c>
      <c r="H15" s="27">
        <v>0</v>
      </c>
      <c r="I15" s="29" t="s">
        <v>13</v>
      </c>
      <c r="J15" s="30">
        <v>1</v>
      </c>
    </row>
    <row r="16" spans="1:14" ht="57" customHeight="1">
      <c r="A16" s="23">
        <f>+A15+1</f>
        <v>2</v>
      </c>
      <c r="B16" s="31" t="s">
        <v>91</v>
      </c>
      <c r="C16" s="25" t="s">
        <v>46</v>
      </c>
      <c r="D16" s="26">
        <v>1</v>
      </c>
      <c r="E16" s="27"/>
      <c r="F16" s="28" t="s">
        <v>13</v>
      </c>
      <c r="G16" s="27">
        <v>0</v>
      </c>
      <c r="H16" s="27">
        <v>0</v>
      </c>
      <c r="I16" s="29" t="s">
        <v>13</v>
      </c>
      <c r="J16" s="30">
        <v>1</v>
      </c>
    </row>
    <row r="17" spans="1:12" ht="40.5" customHeight="1">
      <c r="A17" s="23">
        <f>+A16+1</f>
        <v>3</v>
      </c>
      <c r="B17" s="31" t="s">
        <v>85</v>
      </c>
      <c r="C17" s="25" t="s">
        <v>46</v>
      </c>
      <c r="D17" s="26">
        <v>1</v>
      </c>
      <c r="E17" s="27"/>
      <c r="F17" s="28" t="s">
        <v>13</v>
      </c>
      <c r="G17" s="27">
        <v>0</v>
      </c>
      <c r="H17" s="27">
        <v>0</v>
      </c>
      <c r="I17" s="29" t="s">
        <v>13</v>
      </c>
      <c r="J17" s="30">
        <v>1</v>
      </c>
    </row>
    <row r="18" spans="1:12" ht="40.5" customHeight="1">
      <c r="A18" s="23">
        <f>+A17+1</f>
        <v>4</v>
      </c>
      <c r="B18" s="31" t="s">
        <v>79</v>
      </c>
      <c r="C18" s="25" t="s">
        <v>46</v>
      </c>
      <c r="D18" s="26">
        <v>1</v>
      </c>
      <c r="E18" s="27"/>
      <c r="F18" s="28" t="s">
        <v>13</v>
      </c>
      <c r="G18" s="27">
        <v>0</v>
      </c>
      <c r="H18" s="27">
        <v>0</v>
      </c>
      <c r="I18" s="29" t="s">
        <v>13</v>
      </c>
      <c r="J18" s="30">
        <v>1</v>
      </c>
    </row>
    <row r="19" spans="1:12" ht="40.5" customHeight="1">
      <c r="A19" s="23">
        <f t="shared" ref="A19:A20" si="0">+A18+1</f>
        <v>5</v>
      </c>
      <c r="B19" s="31" t="s">
        <v>18</v>
      </c>
      <c r="C19" s="25" t="s">
        <v>46</v>
      </c>
      <c r="D19" s="26">
        <v>1</v>
      </c>
      <c r="E19" s="27"/>
      <c r="F19" s="28" t="s">
        <v>13</v>
      </c>
      <c r="G19" s="27">
        <v>0</v>
      </c>
      <c r="H19" s="27">
        <v>0</v>
      </c>
      <c r="I19" s="29" t="s">
        <v>13</v>
      </c>
      <c r="J19" s="30">
        <v>1</v>
      </c>
    </row>
    <row r="20" spans="1:12" ht="40.5" customHeight="1">
      <c r="A20" s="23">
        <f t="shared" si="0"/>
        <v>6</v>
      </c>
      <c r="B20" s="31" t="s">
        <v>126</v>
      </c>
      <c r="C20" s="25" t="s">
        <v>46</v>
      </c>
      <c r="D20" s="26">
        <v>1</v>
      </c>
      <c r="E20" s="27"/>
      <c r="F20" s="28" t="s">
        <v>13</v>
      </c>
      <c r="G20" s="27">
        <v>0</v>
      </c>
      <c r="H20" s="27">
        <v>0</v>
      </c>
      <c r="I20" s="29" t="s">
        <v>13</v>
      </c>
      <c r="J20" s="30">
        <v>1</v>
      </c>
    </row>
    <row r="21" spans="1:12" ht="71.25" customHeight="1">
      <c r="A21" s="23">
        <v>7</v>
      </c>
      <c r="B21" s="31" t="s">
        <v>130</v>
      </c>
      <c r="C21" s="25" t="s">
        <v>46</v>
      </c>
      <c r="D21" s="26">
        <v>1</v>
      </c>
      <c r="E21" s="32">
        <v>15</v>
      </c>
      <c r="F21" s="78"/>
      <c r="G21" s="27"/>
      <c r="H21" s="27"/>
      <c r="I21" s="29">
        <f>ROUND((F21+G21+H21)*D21,0)</f>
        <v>0</v>
      </c>
      <c r="J21" s="30">
        <v>1</v>
      </c>
      <c r="K21" s="11">
        <f>+I21</f>
        <v>0</v>
      </c>
      <c r="L21" s="11"/>
    </row>
    <row r="22" spans="1:12" ht="25.5" customHeight="1">
      <c r="A22" s="137" t="s">
        <v>30</v>
      </c>
      <c r="B22" s="138"/>
      <c r="C22" s="33"/>
      <c r="D22" s="34">
        <f>SUM(D15:D21)</f>
        <v>7</v>
      </c>
      <c r="E22" s="35"/>
      <c r="F22" s="35"/>
      <c r="G22" s="35"/>
      <c r="H22" s="35"/>
      <c r="I22" s="60">
        <f>SUM(I15:I21)</f>
        <v>0</v>
      </c>
      <c r="L22" s="11"/>
    </row>
    <row r="23" spans="1:12" ht="33" customHeight="1">
      <c r="A23" s="139" t="s">
        <v>142</v>
      </c>
      <c r="B23" s="140"/>
      <c r="C23" s="140"/>
      <c r="D23" s="140"/>
      <c r="E23" s="140"/>
      <c r="F23" s="140"/>
      <c r="G23" s="140"/>
      <c r="H23" s="140"/>
      <c r="I23" s="141"/>
      <c r="L23" s="11"/>
    </row>
    <row r="24" spans="1:12" ht="25.5" customHeight="1">
      <c r="A24" s="36">
        <v>1</v>
      </c>
      <c r="B24" s="24" t="s">
        <v>65</v>
      </c>
      <c r="C24" s="32" t="s">
        <v>46</v>
      </c>
      <c r="D24" s="32">
        <v>1</v>
      </c>
      <c r="E24" s="32">
        <v>14</v>
      </c>
      <c r="F24" s="37"/>
      <c r="G24" s="37"/>
      <c r="H24" s="37"/>
      <c r="I24" s="38">
        <f>ROUND((F24+G24+H24)*D24,0)</f>
        <v>0</v>
      </c>
      <c r="J24" s="4">
        <v>1</v>
      </c>
      <c r="K24" s="11">
        <f>+I24</f>
        <v>0</v>
      </c>
      <c r="L24" s="11"/>
    </row>
    <row r="25" spans="1:12" ht="25.5" customHeight="1">
      <c r="A25" s="36">
        <f>+A24+1</f>
        <v>2</v>
      </c>
      <c r="B25" s="24" t="s">
        <v>101</v>
      </c>
      <c r="C25" s="32" t="s">
        <v>46</v>
      </c>
      <c r="D25" s="32">
        <v>1</v>
      </c>
      <c r="E25" s="32">
        <v>13</v>
      </c>
      <c r="F25" s="37"/>
      <c r="G25" s="37"/>
      <c r="H25" s="37"/>
      <c r="I25" s="38">
        <f>ROUND((F25+G25+H25)*D25,0)</f>
        <v>0</v>
      </c>
      <c r="J25" s="4">
        <v>1</v>
      </c>
      <c r="K25" s="11">
        <v>4722924</v>
      </c>
      <c r="L25" s="11"/>
    </row>
    <row r="26" spans="1:12" ht="25.5" customHeight="1">
      <c r="A26" s="36">
        <f>+A25+1</f>
        <v>3</v>
      </c>
      <c r="B26" s="24" t="s">
        <v>29</v>
      </c>
      <c r="C26" s="32" t="s">
        <v>46</v>
      </c>
      <c r="D26" s="32">
        <v>2</v>
      </c>
      <c r="E26" s="32">
        <v>12</v>
      </c>
      <c r="F26" s="37"/>
      <c r="G26" s="37"/>
      <c r="H26" s="37"/>
      <c r="I26" s="38">
        <f>ROUND((F26+G26+H26)*D26,0)</f>
        <v>0</v>
      </c>
      <c r="J26" s="4">
        <v>2</v>
      </c>
      <c r="K26" s="11">
        <f>+I26</f>
        <v>0</v>
      </c>
      <c r="L26" s="11"/>
    </row>
    <row r="27" spans="1:12" ht="25.5" customHeight="1">
      <c r="A27" s="36">
        <f>+A26+1</f>
        <v>4</v>
      </c>
      <c r="B27" s="24" t="s">
        <v>33</v>
      </c>
      <c r="C27" s="32" t="s">
        <v>47</v>
      </c>
      <c r="D27" s="32">
        <v>6</v>
      </c>
      <c r="E27" s="32">
        <v>10</v>
      </c>
      <c r="F27" s="37"/>
      <c r="G27" s="37"/>
      <c r="H27" s="37"/>
      <c r="I27" s="38">
        <f>ROUND((F27+G27+H27)*D27,0)</f>
        <v>0</v>
      </c>
      <c r="L27" s="11"/>
    </row>
    <row r="28" spans="1:12" ht="25.5" customHeight="1">
      <c r="A28" s="41" t="s">
        <v>30</v>
      </c>
      <c r="B28" s="42"/>
      <c r="C28" s="39"/>
      <c r="D28" s="34">
        <f>SUM(D24:D27)</f>
        <v>10</v>
      </c>
      <c r="E28" s="40"/>
      <c r="F28" s="40"/>
      <c r="G28" s="40"/>
      <c r="H28" s="40"/>
      <c r="I28" s="60">
        <f>SUM(I24:I27)</f>
        <v>0</v>
      </c>
      <c r="L28" s="11"/>
    </row>
    <row r="29" spans="1:12" ht="30" customHeight="1">
      <c r="A29" s="139" t="s">
        <v>146</v>
      </c>
      <c r="B29" s="140"/>
      <c r="C29" s="140"/>
      <c r="D29" s="140"/>
      <c r="E29" s="140"/>
      <c r="F29" s="140"/>
      <c r="G29" s="140"/>
      <c r="H29" s="140"/>
      <c r="I29" s="141"/>
      <c r="L29" s="11"/>
    </row>
    <row r="30" spans="1:12" ht="29.25" customHeight="1">
      <c r="A30" s="69">
        <v>1</v>
      </c>
      <c r="B30" s="70" t="s">
        <v>125</v>
      </c>
      <c r="C30" s="71" t="s">
        <v>46</v>
      </c>
      <c r="D30" s="72">
        <v>1</v>
      </c>
      <c r="E30" s="73">
        <v>13</v>
      </c>
      <c r="F30" s="74"/>
      <c r="G30" s="74"/>
      <c r="H30" s="74"/>
      <c r="I30" s="75">
        <f>ROUND((F30+G30+H30)*D30,0)</f>
        <v>0</v>
      </c>
      <c r="J30" s="30">
        <v>1</v>
      </c>
      <c r="K30" s="11">
        <f>+I30</f>
        <v>0</v>
      </c>
      <c r="L30" s="11"/>
    </row>
    <row r="31" spans="1:12" s="126" customFormat="1" ht="25.5" customHeight="1">
      <c r="A31" s="23">
        <v>2</v>
      </c>
      <c r="B31" s="24" t="s">
        <v>29</v>
      </c>
      <c r="C31" s="25" t="s">
        <v>46</v>
      </c>
      <c r="D31" s="26">
        <v>2</v>
      </c>
      <c r="E31" s="28">
        <v>12</v>
      </c>
      <c r="F31" s="27"/>
      <c r="G31" s="27">
        <v>0</v>
      </c>
      <c r="H31" s="27">
        <v>0</v>
      </c>
      <c r="I31" s="29">
        <f>ROUND((F31+G31+H31)*D31,0)</f>
        <v>0</v>
      </c>
      <c r="J31" s="30">
        <v>2</v>
      </c>
      <c r="K31" s="11">
        <f>+I31</f>
        <v>0</v>
      </c>
      <c r="L31" s="11"/>
    </row>
    <row r="32" spans="1:12" ht="25.5" customHeight="1">
      <c r="A32" s="36">
        <v>3</v>
      </c>
      <c r="B32" s="24" t="s">
        <v>35</v>
      </c>
      <c r="C32" s="32" t="s">
        <v>15</v>
      </c>
      <c r="D32" s="32">
        <v>5</v>
      </c>
      <c r="E32" s="32">
        <v>10</v>
      </c>
      <c r="F32" s="37"/>
      <c r="G32" s="37"/>
      <c r="H32" s="37"/>
      <c r="I32" s="38">
        <f>ROUND((F32+G32+H32)*D32,0)</f>
        <v>0</v>
      </c>
      <c r="L32" s="11"/>
    </row>
    <row r="33" spans="1:12" s="126" customFormat="1" ht="25.5" customHeight="1">
      <c r="A33" s="41" t="s">
        <v>30</v>
      </c>
      <c r="B33" s="42"/>
      <c r="C33" s="39"/>
      <c r="D33" s="34">
        <f>SUM(D30:D32)</f>
        <v>8</v>
      </c>
      <c r="E33" s="40"/>
      <c r="F33" s="40"/>
      <c r="G33" s="40"/>
      <c r="H33" s="40"/>
      <c r="I33" s="60">
        <f>SUM(I30:I32)</f>
        <v>0</v>
      </c>
      <c r="K33" s="4"/>
      <c r="L33" s="11"/>
    </row>
    <row r="34" spans="1:12" ht="25.5" customHeight="1">
      <c r="A34" s="130" t="s">
        <v>92</v>
      </c>
      <c r="B34" s="131"/>
      <c r="C34" s="119"/>
      <c r="D34" s="120">
        <f>+D28+D33</f>
        <v>18</v>
      </c>
      <c r="E34" s="121"/>
      <c r="F34" s="121"/>
      <c r="G34" s="121"/>
      <c r="H34" s="121"/>
      <c r="I34" s="122">
        <f>+I28+I33</f>
        <v>0</v>
      </c>
      <c r="L34" s="11"/>
    </row>
    <row r="35" spans="1:12" ht="30" customHeight="1">
      <c r="A35" s="139" t="s">
        <v>137</v>
      </c>
      <c r="B35" s="140"/>
      <c r="C35" s="140"/>
      <c r="D35" s="140"/>
      <c r="E35" s="140"/>
      <c r="F35" s="140"/>
      <c r="G35" s="140"/>
      <c r="H35" s="140"/>
      <c r="I35" s="141"/>
      <c r="L35" s="11"/>
    </row>
    <row r="36" spans="1:12" ht="25.5" customHeight="1">
      <c r="A36" s="36">
        <v>1</v>
      </c>
      <c r="B36" s="24" t="s">
        <v>65</v>
      </c>
      <c r="C36" s="32" t="s">
        <v>46</v>
      </c>
      <c r="D36" s="32">
        <v>1</v>
      </c>
      <c r="E36" s="32">
        <v>14</v>
      </c>
      <c r="F36" s="37"/>
      <c r="G36" s="37">
        <v>0</v>
      </c>
      <c r="H36" s="37">
        <v>0</v>
      </c>
      <c r="I36" s="38">
        <f>ROUND((F36+G36+H36)*D36,0)</f>
        <v>0</v>
      </c>
      <c r="J36" s="4">
        <v>1</v>
      </c>
      <c r="K36" s="11">
        <f>+I36</f>
        <v>0</v>
      </c>
      <c r="L36" s="11"/>
    </row>
    <row r="37" spans="1:12" ht="25.5" customHeight="1">
      <c r="A37" s="36">
        <f>+A36+1</f>
        <v>2</v>
      </c>
      <c r="B37" s="24" t="s">
        <v>29</v>
      </c>
      <c r="C37" s="32" t="s">
        <v>46</v>
      </c>
      <c r="D37" s="32">
        <v>1</v>
      </c>
      <c r="E37" s="32">
        <v>12</v>
      </c>
      <c r="F37" s="37"/>
      <c r="G37" s="37"/>
      <c r="H37" s="37"/>
      <c r="I37" s="38">
        <f>ROUND((F37+G37+H37)*D37,0)</f>
        <v>0</v>
      </c>
      <c r="J37" s="4">
        <v>1</v>
      </c>
      <c r="K37" s="11">
        <f>+I37</f>
        <v>0</v>
      </c>
      <c r="L37" s="11"/>
    </row>
    <row r="38" spans="1:12" ht="25.5" customHeight="1">
      <c r="A38" s="23">
        <f>+A37+1</f>
        <v>3</v>
      </c>
      <c r="B38" s="24" t="s">
        <v>41</v>
      </c>
      <c r="C38" s="25" t="s">
        <v>46</v>
      </c>
      <c r="D38" s="26">
        <v>1</v>
      </c>
      <c r="E38" s="28">
        <v>12</v>
      </c>
      <c r="F38" s="37"/>
      <c r="G38" s="27">
        <v>0</v>
      </c>
      <c r="H38" s="27">
        <v>0</v>
      </c>
      <c r="I38" s="29">
        <f>ROUND((F38+G38+H38)*D38,0)</f>
        <v>0</v>
      </c>
      <c r="J38" s="4">
        <v>1</v>
      </c>
      <c r="K38" s="11"/>
      <c r="L38" s="11"/>
    </row>
    <row r="39" spans="1:12" ht="25.5" customHeight="1">
      <c r="A39" s="36">
        <v>4</v>
      </c>
      <c r="B39" s="24" t="s">
        <v>33</v>
      </c>
      <c r="C39" s="32" t="s">
        <v>15</v>
      </c>
      <c r="D39" s="32">
        <v>2</v>
      </c>
      <c r="E39" s="32">
        <v>10</v>
      </c>
      <c r="F39" s="37"/>
      <c r="G39" s="37"/>
      <c r="H39" s="37"/>
      <c r="I39" s="38">
        <f>ROUND((F39+G39+H39)*D39,0)</f>
        <v>0</v>
      </c>
      <c r="L39" s="11"/>
    </row>
    <row r="40" spans="1:12" ht="25.5" customHeight="1">
      <c r="A40" s="41" t="s">
        <v>30</v>
      </c>
      <c r="B40" s="42"/>
      <c r="C40" s="39"/>
      <c r="D40" s="34">
        <f>SUM(D36:D39)</f>
        <v>5</v>
      </c>
      <c r="E40" s="40"/>
      <c r="F40" s="40"/>
      <c r="G40" s="40"/>
      <c r="H40" s="40"/>
      <c r="I40" s="60">
        <f>SUM(I36:I39)</f>
        <v>0</v>
      </c>
      <c r="L40" s="11"/>
    </row>
    <row r="41" spans="1:12" ht="30" customHeight="1">
      <c r="A41" s="139" t="s">
        <v>121</v>
      </c>
      <c r="B41" s="140"/>
      <c r="C41" s="140"/>
      <c r="D41" s="140"/>
      <c r="E41" s="140"/>
      <c r="F41" s="140"/>
      <c r="G41" s="140"/>
      <c r="H41" s="140"/>
      <c r="I41" s="141"/>
      <c r="L41" s="11"/>
    </row>
    <row r="42" spans="1:12" ht="29.25" customHeight="1">
      <c r="A42" s="69">
        <v>1</v>
      </c>
      <c r="B42" s="70" t="s">
        <v>125</v>
      </c>
      <c r="C42" s="71" t="s">
        <v>46</v>
      </c>
      <c r="D42" s="72">
        <v>1</v>
      </c>
      <c r="E42" s="73">
        <v>13</v>
      </c>
      <c r="F42" s="74"/>
      <c r="G42" s="74"/>
      <c r="H42" s="74"/>
      <c r="I42" s="75">
        <f>ROUND((F42+G42+H42)*D42,0)</f>
        <v>0</v>
      </c>
      <c r="J42" s="30">
        <v>1</v>
      </c>
      <c r="K42" s="11">
        <f>+I42</f>
        <v>0</v>
      </c>
      <c r="L42" s="11"/>
    </row>
    <row r="43" spans="1:12" s="102" customFormat="1" ht="25.5" customHeight="1">
      <c r="A43" s="23">
        <v>2</v>
      </c>
      <c r="B43" s="24" t="s">
        <v>29</v>
      </c>
      <c r="C43" s="25" t="s">
        <v>46</v>
      </c>
      <c r="D43" s="26">
        <v>1</v>
      </c>
      <c r="E43" s="28">
        <v>12</v>
      </c>
      <c r="F43" s="27"/>
      <c r="G43" s="27">
        <v>0</v>
      </c>
      <c r="H43" s="27">
        <v>0</v>
      </c>
      <c r="I43" s="29">
        <f>ROUND((F43+G43+H43)*D43,0)</f>
        <v>0</v>
      </c>
      <c r="J43" s="30">
        <v>1</v>
      </c>
      <c r="K43" s="11">
        <f>+I43</f>
        <v>0</v>
      </c>
      <c r="L43" s="11"/>
    </row>
    <row r="44" spans="1:12" ht="25.5" customHeight="1">
      <c r="A44" s="36">
        <v>3</v>
      </c>
      <c r="B44" s="24" t="s">
        <v>33</v>
      </c>
      <c r="C44" s="32" t="s">
        <v>15</v>
      </c>
      <c r="D44" s="32">
        <v>1</v>
      </c>
      <c r="E44" s="32">
        <v>10</v>
      </c>
      <c r="F44" s="37"/>
      <c r="G44" s="37"/>
      <c r="H44" s="37"/>
      <c r="I44" s="38">
        <f>ROUND((F44+G44+H44)*D44,0)</f>
        <v>0</v>
      </c>
      <c r="L44" s="11"/>
    </row>
    <row r="45" spans="1:12" s="102" customFormat="1" ht="25.5" customHeight="1">
      <c r="A45" s="41" t="s">
        <v>30</v>
      </c>
      <c r="B45" s="42"/>
      <c r="C45" s="39"/>
      <c r="D45" s="34">
        <f>SUM(D42:D44)</f>
        <v>3</v>
      </c>
      <c r="E45" s="40"/>
      <c r="F45" s="40"/>
      <c r="G45" s="40"/>
      <c r="H45" s="40"/>
      <c r="I45" s="60">
        <f>SUM(I42:I44)</f>
        <v>0</v>
      </c>
      <c r="K45" s="4"/>
      <c r="L45" s="11"/>
    </row>
    <row r="46" spans="1:12" ht="25.5" customHeight="1">
      <c r="A46" s="130" t="s">
        <v>92</v>
      </c>
      <c r="B46" s="131"/>
      <c r="C46" s="119"/>
      <c r="D46" s="120">
        <f>+D40+D45</f>
        <v>8</v>
      </c>
      <c r="E46" s="121"/>
      <c r="F46" s="121"/>
      <c r="G46" s="121"/>
      <c r="H46" s="121"/>
      <c r="I46" s="122">
        <f>+I40+I45</f>
        <v>0</v>
      </c>
      <c r="L46" s="11"/>
    </row>
    <row r="47" spans="1:12" s="76" customFormat="1" ht="30" customHeight="1">
      <c r="A47" s="134" t="s">
        <v>150</v>
      </c>
      <c r="B47" s="135"/>
      <c r="C47" s="135"/>
      <c r="D47" s="135"/>
      <c r="E47" s="135"/>
      <c r="F47" s="135"/>
      <c r="G47" s="135"/>
      <c r="H47" s="135"/>
      <c r="I47" s="136"/>
      <c r="K47" s="4"/>
      <c r="L47" s="11"/>
    </row>
    <row r="48" spans="1:12" s="76" customFormat="1" ht="25.5" customHeight="1">
      <c r="A48" s="23">
        <v>1</v>
      </c>
      <c r="B48" s="24" t="s">
        <v>65</v>
      </c>
      <c r="C48" s="25" t="s">
        <v>46</v>
      </c>
      <c r="D48" s="26">
        <v>1</v>
      </c>
      <c r="E48" s="28">
        <v>14</v>
      </c>
      <c r="F48" s="27"/>
      <c r="G48" s="27">
        <v>0</v>
      </c>
      <c r="H48" s="27">
        <v>0</v>
      </c>
      <c r="I48" s="29">
        <f>ROUND((F48+G48+H48)*D48,0)</f>
        <v>0</v>
      </c>
      <c r="J48" s="30">
        <v>1</v>
      </c>
      <c r="K48" s="11">
        <f>+I48</f>
        <v>0</v>
      </c>
      <c r="L48" s="11"/>
    </row>
    <row r="49" spans="1:12" ht="25.5" customHeight="1">
      <c r="A49" s="23">
        <f t="shared" ref="A49:A50" si="1">+A48+1</f>
        <v>2</v>
      </c>
      <c r="B49" s="31" t="s">
        <v>101</v>
      </c>
      <c r="C49" s="25" t="s">
        <v>46</v>
      </c>
      <c r="D49" s="26">
        <v>1</v>
      </c>
      <c r="E49" s="28">
        <v>13</v>
      </c>
      <c r="F49" s="27"/>
      <c r="G49" s="27">
        <v>0</v>
      </c>
      <c r="H49" s="27">
        <v>0</v>
      </c>
      <c r="I49" s="29">
        <f>ROUND((F49+G49+H49)*D49,0)</f>
        <v>0</v>
      </c>
      <c r="J49" s="30">
        <v>1</v>
      </c>
      <c r="K49" s="11">
        <f>+I49</f>
        <v>0</v>
      </c>
      <c r="L49" s="11"/>
    </row>
    <row r="50" spans="1:12" ht="25.5" customHeight="1">
      <c r="A50" s="23">
        <f t="shared" si="1"/>
        <v>3</v>
      </c>
      <c r="B50" s="31" t="s">
        <v>33</v>
      </c>
      <c r="C50" s="25" t="s">
        <v>15</v>
      </c>
      <c r="D50" s="26">
        <v>2</v>
      </c>
      <c r="E50" s="28">
        <v>10</v>
      </c>
      <c r="F50" s="27"/>
      <c r="G50" s="27">
        <v>0</v>
      </c>
      <c r="H50" s="27">
        <v>0</v>
      </c>
      <c r="I50" s="29">
        <f>ROUND((F50+G50+H50)*D50,0)</f>
        <v>0</v>
      </c>
      <c r="L50" s="11"/>
    </row>
    <row r="51" spans="1:12" ht="25.5" customHeight="1">
      <c r="A51" s="111">
        <f>+A50+1</f>
        <v>4</v>
      </c>
      <c r="B51" s="125" t="s">
        <v>141</v>
      </c>
      <c r="C51" s="112" t="s">
        <v>47</v>
      </c>
      <c r="D51" s="112">
        <v>2</v>
      </c>
      <c r="E51" s="112">
        <v>8</v>
      </c>
      <c r="F51" s="124"/>
      <c r="G51" s="113"/>
      <c r="H51" s="113"/>
      <c r="I51" s="114">
        <f>ROUND((F51+G51+H51)*D51,0)</f>
        <v>0</v>
      </c>
      <c r="L51" s="11"/>
    </row>
    <row r="52" spans="1:12" ht="25.5" customHeight="1">
      <c r="A52" s="130" t="s">
        <v>30</v>
      </c>
      <c r="B52" s="131"/>
      <c r="C52" s="119"/>
      <c r="D52" s="120">
        <f>SUM(D48:D51)</f>
        <v>6</v>
      </c>
      <c r="E52" s="121"/>
      <c r="F52" s="121"/>
      <c r="G52" s="121"/>
      <c r="H52" s="121"/>
      <c r="I52" s="122">
        <f>SUM(I48:I51)</f>
        <v>0</v>
      </c>
      <c r="L52" s="11"/>
    </row>
    <row r="53" spans="1:12" ht="30" customHeight="1">
      <c r="A53" s="142" t="s">
        <v>95</v>
      </c>
      <c r="B53" s="143"/>
      <c r="C53" s="143"/>
      <c r="D53" s="143"/>
      <c r="E53" s="143"/>
      <c r="F53" s="143"/>
      <c r="G53" s="143"/>
      <c r="H53" s="143"/>
      <c r="I53" s="144"/>
      <c r="L53" s="11"/>
    </row>
    <row r="54" spans="1:12" ht="25.5" customHeight="1">
      <c r="A54" s="36">
        <v>1</v>
      </c>
      <c r="B54" s="24" t="s">
        <v>96</v>
      </c>
      <c r="C54" s="32" t="s">
        <v>46</v>
      </c>
      <c r="D54" s="32">
        <v>1</v>
      </c>
      <c r="E54" s="32">
        <v>14</v>
      </c>
      <c r="F54" s="37"/>
      <c r="G54" s="37"/>
      <c r="H54" s="37"/>
      <c r="I54" s="38">
        <f>ROUND((F54+G54+H54)*D54,0)</f>
        <v>0</v>
      </c>
      <c r="J54" s="4">
        <v>1</v>
      </c>
      <c r="K54" s="11">
        <f>+I54</f>
        <v>0</v>
      </c>
      <c r="L54" s="11"/>
    </row>
    <row r="55" spans="1:12" s="76" customFormat="1" ht="30" customHeight="1">
      <c r="A55" s="134" t="s">
        <v>103</v>
      </c>
      <c r="B55" s="135"/>
      <c r="C55" s="135"/>
      <c r="D55" s="135"/>
      <c r="E55" s="135"/>
      <c r="F55" s="135"/>
      <c r="G55" s="135"/>
      <c r="H55" s="135"/>
      <c r="I55" s="136"/>
      <c r="K55" s="4"/>
      <c r="L55" s="11"/>
    </row>
    <row r="56" spans="1:12" s="76" customFormat="1" ht="30" customHeight="1">
      <c r="A56" s="23">
        <v>1</v>
      </c>
      <c r="B56" s="24" t="s">
        <v>102</v>
      </c>
      <c r="C56" s="25" t="s">
        <v>46</v>
      </c>
      <c r="D56" s="26">
        <v>1</v>
      </c>
      <c r="E56" s="28">
        <v>13</v>
      </c>
      <c r="F56" s="27"/>
      <c r="G56" s="27">
        <v>0</v>
      </c>
      <c r="H56" s="27">
        <v>0</v>
      </c>
      <c r="I56" s="29">
        <f>ROUND((F56+G56+H56)*D56,0)</f>
        <v>0</v>
      </c>
      <c r="J56" s="30">
        <v>1</v>
      </c>
      <c r="K56" s="11">
        <f>+I56</f>
        <v>0</v>
      </c>
      <c r="L56" s="11"/>
    </row>
    <row r="57" spans="1:12" s="76" customFormat="1" ht="30" customHeight="1">
      <c r="A57" s="23">
        <f>+A56+1</f>
        <v>2</v>
      </c>
      <c r="B57" s="24" t="s">
        <v>29</v>
      </c>
      <c r="C57" s="25" t="s">
        <v>46</v>
      </c>
      <c r="D57" s="26">
        <v>1</v>
      </c>
      <c r="E57" s="28">
        <v>12</v>
      </c>
      <c r="F57" s="27"/>
      <c r="G57" s="27">
        <v>0</v>
      </c>
      <c r="H57" s="27">
        <v>0</v>
      </c>
      <c r="I57" s="29">
        <f>ROUND((F57+G57+H57)*D57,0)</f>
        <v>0</v>
      </c>
      <c r="J57" s="30">
        <v>1</v>
      </c>
      <c r="K57" s="11">
        <f>+I57</f>
        <v>0</v>
      </c>
      <c r="L57" s="11"/>
    </row>
    <row r="58" spans="1:12" ht="27" customHeight="1">
      <c r="A58" s="154" t="s">
        <v>30</v>
      </c>
      <c r="B58" s="155"/>
      <c r="C58" s="39"/>
      <c r="D58" s="34">
        <f>SUM(D56:D57)</f>
        <v>2</v>
      </c>
      <c r="E58" s="44"/>
      <c r="F58" s="44"/>
      <c r="G58" s="44"/>
      <c r="H58" s="44"/>
      <c r="I58" s="60">
        <f>SUM(I56:I57)</f>
        <v>0</v>
      </c>
      <c r="J58" s="30"/>
      <c r="L58" s="11"/>
    </row>
    <row r="59" spans="1:12" s="76" customFormat="1" ht="30" customHeight="1">
      <c r="A59" s="134" t="s">
        <v>97</v>
      </c>
      <c r="B59" s="135"/>
      <c r="C59" s="135"/>
      <c r="D59" s="135"/>
      <c r="E59" s="135"/>
      <c r="F59" s="135"/>
      <c r="G59" s="135"/>
      <c r="H59" s="135"/>
      <c r="I59" s="136"/>
      <c r="K59" s="4"/>
      <c r="L59" s="11"/>
    </row>
    <row r="60" spans="1:12" ht="25.5" customHeight="1">
      <c r="A60" s="23">
        <v>1</v>
      </c>
      <c r="B60" s="24" t="s">
        <v>29</v>
      </c>
      <c r="C60" s="25" t="s">
        <v>46</v>
      </c>
      <c r="D60" s="26">
        <v>1</v>
      </c>
      <c r="E60" s="28">
        <v>12</v>
      </c>
      <c r="F60" s="27"/>
      <c r="G60" s="27">
        <v>0</v>
      </c>
      <c r="H60" s="27">
        <v>0</v>
      </c>
      <c r="I60" s="29">
        <f>ROUND((F60+G60+H60)*D60,0)</f>
        <v>0</v>
      </c>
      <c r="J60" s="30">
        <v>1</v>
      </c>
      <c r="K60" s="11">
        <f>+I60</f>
        <v>0</v>
      </c>
      <c r="L60" s="11"/>
    </row>
    <row r="61" spans="1:12" ht="25.5" customHeight="1">
      <c r="A61" s="23">
        <v>2</v>
      </c>
      <c r="B61" s="31" t="s">
        <v>35</v>
      </c>
      <c r="C61" s="25" t="s">
        <v>15</v>
      </c>
      <c r="D61" s="26">
        <v>1</v>
      </c>
      <c r="E61" s="28">
        <v>10</v>
      </c>
      <c r="F61" s="27"/>
      <c r="G61" s="27">
        <v>0</v>
      </c>
      <c r="H61" s="27">
        <v>0</v>
      </c>
      <c r="I61" s="29">
        <f>ROUND((F61+G61+H61)*D61,0)</f>
        <v>0</v>
      </c>
      <c r="L61" s="11"/>
    </row>
    <row r="62" spans="1:12" ht="25.5" customHeight="1">
      <c r="A62" s="41" t="s">
        <v>30</v>
      </c>
      <c r="B62" s="42"/>
      <c r="C62" s="33"/>
      <c r="D62" s="34">
        <f>SUM(D60:D61)</f>
        <v>2</v>
      </c>
      <c r="E62" s="43"/>
      <c r="F62" s="43"/>
      <c r="G62" s="43"/>
      <c r="H62" s="43"/>
      <c r="I62" s="60">
        <f>SUM(I60:I61)</f>
        <v>0</v>
      </c>
      <c r="L62" s="11"/>
    </row>
    <row r="63" spans="1:12" s="76" customFormat="1" ht="30" customHeight="1">
      <c r="A63" s="134" t="s">
        <v>98</v>
      </c>
      <c r="B63" s="135"/>
      <c r="C63" s="135"/>
      <c r="D63" s="135"/>
      <c r="E63" s="135"/>
      <c r="F63" s="135"/>
      <c r="G63" s="135"/>
      <c r="H63" s="135"/>
      <c r="I63" s="136"/>
      <c r="K63" s="4"/>
      <c r="L63" s="11"/>
    </row>
    <row r="64" spans="1:12" ht="30" customHeight="1">
      <c r="A64" s="23">
        <v>1</v>
      </c>
      <c r="B64" s="24" t="s">
        <v>29</v>
      </c>
      <c r="C64" s="25" t="s">
        <v>46</v>
      </c>
      <c r="D64" s="26">
        <v>1</v>
      </c>
      <c r="E64" s="28">
        <v>12</v>
      </c>
      <c r="F64" s="27"/>
      <c r="G64" s="27">
        <v>0</v>
      </c>
      <c r="H64" s="27">
        <v>0</v>
      </c>
      <c r="I64" s="29">
        <f>ROUND((F64+G64+H64)*D64,0)</f>
        <v>0</v>
      </c>
      <c r="J64" s="30">
        <v>1</v>
      </c>
      <c r="K64" s="11">
        <f>+I64</f>
        <v>0</v>
      </c>
      <c r="L64" s="11"/>
    </row>
    <row r="65" spans="1:12" ht="30" customHeight="1">
      <c r="A65" s="23">
        <v>2</v>
      </c>
      <c r="B65" s="31" t="s">
        <v>35</v>
      </c>
      <c r="C65" s="25" t="s">
        <v>15</v>
      </c>
      <c r="D65" s="26">
        <v>2</v>
      </c>
      <c r="E65" s="28">
        <v>10</v>
      </c>
      <c r="F65" s="27"/>
      <c r="G65" s="27">
        <v>0</v>
      </c>
      <c r="H65" s="27">
        <v>0</v>
      </c>
      <c r="I65" s="29">
        <f>ROUND((F65+G65+H65)*D65,0)</f>
        <v>0</v>
      </c>
      <c r="L65" s="11"/>
    </row>
    <row r="66" spans="1:12" ht="25.5" customHeight="1">
      <c r="A66" s="41" t="s">
        <v>30</v>
      </c>
      <c r="B66" s="42"/>
      <c r="C66" s="33"/>
      <c r="D66" s="34">
        <f>SUM(D64:D65)</f>
        <v>3</v>
      </c>
      <c r="E66" s="43"/>
      <c r="F66" s="43"/>
      <c r="G66" s="43"/>
      <c r="H66" s="43"/>
      <c r="I66" s="60">
        <f>SUM(I64:I65)</f>
        <v>0</v>
      </c>
      <c r="L66" s="11"/>
    </row>
    <row r="67" spans="1:12" ht="25.5" customHeight="1">
      <c r="A67" s="41" t="s">
        <v>99</v>
      </c>
      <c r="B67" s="42"/>
      <c r="C67" s="33"/>
      <c r="D67" s="34">
        <f>+D54+D58+D62+D66</f>
        <v>8</v>
      </c>
      <c r="E67" s="43"/>
      <c r="F67" s="43"/>
      <c r="G67" s="43"/>
      <c r="H67" s="43"/>
      <c r="I67" s="60">
        <f>+I54+I58+I62+I66</f>
        <v>0</v>
      </c>
      <c r="L67" s="11"/>
    </row>
    <row r="68" spans="1:12" s="76" customFormat="1" ht="30" customHeight="1">
      <c r="A68" s="134" t="s">
        <v>143</v>
      </c>
      <c r="B68" s="135"/>
      <c r="C68" s="135"/>
      <c r="D68" s="135"/>
      <c r="E68" s="135"/>
      <c r="F68" s="135"/>
      <c r="G68" s="135"/>
      <c r="H68" s="135"/>
      <c r="I68" s="136"/>
      <c r="K68" s="4"/>
      <c r="L68" s="11"/>
    </row>
    <row r="69" spans="1:12" s="76" customFormat="1" ht="30" customHeight="1">
      <c r="A69" s="23">
        <v>1</v>
      </c>
      <c r="B69" s="24" t="s">
        <v>65</v>
      </c>
      <c r="C69" s="25" t="s">
        <v>46</v>
      </c>
      <c r="D69" s="26">
        <v>1</v>
      </c>
      <c r="E69" s="28">
        <v>14</v>
      </c>
      <c r="F69" s="27"/>
      <c r="G69" s="27">
        <v>0</v>
      </c>
      <c r="H69" s="27">
        <v>0</v>
      </c>
      <c r="I69" s="29">
        <f>ROUND((F69+G69+H69)*D69,0)</f>
        <v>0</v>
      </c>
      <c r="J69" s="30">
        <v>1</v>
      </c>
      <c r="K69" s="11">
        <f>+I69</f>
        <v>0</v>
      </c>
      <c r="L69" s="11"/>
    </row>
    <row r="70" spans="1:12" s="76" customFormat="1" ht="30" customHeight="1">
      <c r="A70" s="23">
        <f>+A69+1</f>
        <v>2</v>
      </c>
      <c r="B70" s="24" t="s">
        <v>29</v>
      </c>
      <c r="C70" s="25" t="s">
        <v>46</v>
      </c>
      <c r="D70" s="26">
        <v>2</v>
      </c>
      <c r="E70" s="28">
        <v>12</v>
      </c>
      <c r="F70" s="27"/>
      <c r="G70" s="27">
        <v>0</v>
      </c>
      <c r="H70" s="27">
        <v>0</v>
      </c>
      <c r="I70" s="29">
        <f>ROUND((F70+G70+H70)*D70,0)</f>
        <v>0</v>
      </c>
      <c r="J70" s="30">
        <v>2</v>
      </c>
      <c r="K70" s="11">
        <f>+I70</f>
        <v>0</v>
      </c>
      <c r="L70" s="11"/>
    </row>
    <row r="71" spans="1:12" ht="30" customHeight="1">
      <c r="A71" s="23">
        <f>+A70+1</f>
        <v>3</v>
      </c>
      <c r="B71" s="31" t="s">
        <v>35</v>
      </c>
      <c r="C71" s="25" t="s">
        <v>46</v>
      </c>
      <c r="D71" s="26">
        <v>1</v>
      </c>
      <c r="E71" s="28">
        <v>10</v>
      </c>
      <c r="F71" s="27"/>
      <c r="G71" s="27">
        <v>0</v>
      </c>
      <c r="H71" s="27">
        <v>0</v>
      </c>
      <c r="I71" s="29">
        <f>ROUND((F71+G71+H71)*D71,0)</f>
        <v>0</v>
      </c>
      <c r="J71" s="30">
        <v>1</v>
      </c>
      <c r="K71" s="11">
        <f>+I71</f>
        <v>0</v>
      </c>
      <c r="L71" s="11"/>
    </row>
    <row r="72" spans="1:12" ht="27" customHeight="1">
      <c r="A72" s="154" t="s">
        <v>30</v>
      </c>
      <c r="B72" s="155"/>
      <c r="C72" s="39"/>
      <c r="D72" s="34">
        <f>SUM(D69:D71)</f>
        <v>4</v>
      </c>
      <c r="E72" s="44"/>
      <c r="F72" s="44"/>
      <c r="G72" s="44"/>
      <c r="H72" s="44"/>
      <c r="I72" s="60">
        <f>SUM(I69:I71)</f>
        <v>0</v>
      </c>
      <c r="J72" s="30"/>
      <c r="L72" s="11"/>
    </row>
    <row r="73" spans="1:12" s="109" customFormat="1" ht="30" customHeight="1">
      <c r="A73" s="134" t="s">
        <v>129</v>
      </c>
      <c r="B73" s="135"/>
      <c r="C73" s="135"/>
      <c r="D73" s="135"/>
      <c r="E73" s="135"/>
      <c r="F73" s="135"/>
      <c r="G73" s="135"/>
      <c r="H73" s="135"/>
      <c r="I73" s="136"/>
      <c r="K73" s="4"/>
      <c r="L73" s="11"/>
    </row>
    <row r="74" spans="1:12" ht="30" customHeight="1">
      <c r="A74" s="23">
        <v>1</v>
      </c>
      <c r="B74" s="24" t="s">
        <v>65</v>
      </c>
      <c r="C74" s="25" t="s">
        <v>46</v>
      </c>
      <c r="D74" s="26">
        <v>1</v>
      </c>
      <c r="E74" s="28">
        <v>14</v>
      </c>
      <c r="F74" s="27"/>
      <c r="G74" s="27">
        <v>0</v>
      </c>
      <c r="H74" s="27">
        <v>0</v>
      </c>
      <c r="I74" s="29">
        <f>ROUND((F74+G74+H74)*D74,0)</f>
        <v>0</v>
      </c>
      <c r="J74" s="30">
        <v>1</v>
      </c>
      <c r="K74" s="11">
        <f>+I74</f>
        <v>0</v>
      </c>
      <c r="L74" s="11"/>
    </row>
    <row r="75" spans="1:12" s="109" customFormat="1" ht="30" customHeight="1">
      <c r="A75" s="23">
        <f>+A74+1</f>
        <v>2</v>
      </c>
      <c r="B75" s="24" t="s">
        <v>101</v>
      </c>
      <c r="C75" s="25" t="s">
        <v>46</v>
      </c>
      <c r="D75" s="26">
        <v>1</v>
      </c>
      <c r="E75" s="28">
        <v>13</v>
      </c>
      <c r="F75" s="27"/>
      <c r="G75" s="27">
        <v>0</v>
      </c>
      <c r="H75" s="27">
        <v>0</v>
      </c>
      <c r="I75" s="29">
        <f>ROUND((F75+G75+H75)*D75,0)</f>
        <v>0</v>
      </c>
      <c r="J75" s="30">
        <v>1</v>
      </c>
      <c r="K75" s="11">
        <f>+I75</f>
        <v>0</v>
      </c>
      <c r="L75" s="11"/>
    </row>
    <row r="76" spans="1:12" ht="30" customHeight="1">
      <c r="A76" s="23">
        <f>+A75+1</f>
        <v>3</v>
      </c>
      <c r="B76" s="31" t="s">
        <v>33</v>
      </c>
      <c r="C76" s="25" t="s">
        <v>15</v>
      </c>
      <c r="D76" s="26">
        <v>2</v>
      </c>
      <c r="E76" s="28">
        <v>10</v>
      </c>
      <c r="F76" s="27"/>
      <c r="G76" s="27">
        <v>0</v>
      </c>
      <c r="H76" s="27">
        <v>0</v>
      </c>
      <c r="I76" s="29">
        <f>ROUND((F76+G76+H76)*D76,0)</f>
        <v>0</v>
      </c>
      <c r="L76" s="11"/>
    </row>
    <row r="77" spans="1:12" ht="25.5" customHeight="1">
      <c r="A77" s="41" t="s">
        <v>30</v>
      </c>
      <c r="B77" s="42"/>
      <c r="C77" s="33"/>
      <c r="D77" s="34">
        <f>SUM(D74:D76)</f>
        <v>4</v>
      </c>
      <c r="E77" s="43"/>
      <c r="F77" s="43"/>
      <c r="G77" s="43"/>
      <c r="H77" s="43"/>
      <c r="I77" s="60">
        <f>SUM(I74:I76)</f>
        <v>0</v>
      </c>
      <c r="L77" s="11"/>
    </row>
    <row r="78" spans="1:12" s="79" customFormat="1" ht="30" customHeight="1">
      <c r="A78" s="149" t="s">
        <v>113</v>
      </c>
      <c r="B78" s="150"/>
      <c r="C78" s="150"/>
      <c r="D78" s="150"/>
      <c r="E78" s="150"/>
      <c r="F78" s="150"/>
      <c r="G78" s="150"/>
      <c r="H78" s="150"/>
      <c r="I78" s="151"/>
      <c r="L78" s="80"/>
    </row>
    <row r="79" spans="1:12" s="79" customFormat="1" ht="30" customHeight="1">
      <c r="A79" s="81">
        <v>1</v>
      </c>
      <c r="B79" s="82" t="s">
        <v>68</v>
      </c>
      <c r="C79" s="83" t="s">
        <v>46</v>
      </c>
      <c r="D79" s="83">
        <v>1</v>
      </c>
      <c r="E79" s="83">
        <v>13</v>
      </c>
      <c r="F79" s="84"/>
      <c r="G79" s="84"/>
      <c r="H79" s="84"/>
      <c r="I79" s="85">
        <f>ROUND((F79+G79+H79)*D79,0)</f>
        <v>0</v>
      </c>
      <c r="J79" s="79">
        <v>1</v>
      </c>
      <c r="K79" s="80">
        <f>+I79</f>
        <v>0</v>
      </c>
      <c r="L79" s="80"/>
    </row>
    <row r="80" spans="1:12" s="79" customFormat="1" ht="25.5" customHeight="1">
      <c r="A80" s="167" t="s">
        <v>30</v>
      </c>
      <c r="B80" s="168"/>
      <c r="C80" s="86"/>
      <c r="D80" s="34">
        <f>SUM(D79:D79)</f>
        <v>1</v>
      </c>
      <c r="E80" s="40"/>
      <c r="F80" s="40"/>
      <c r="G80" s="40"/>
      <c r="H80" s="40"/>
      <c r="I80" s="60">
        <f>SUM(I79:I79)</f>
        <v>0</v>
      </c>
      <c r="L80" s="80"/>
    </row>
    <row r="81" spans="1:12" ht="30" customHeight="1">
      <c r="A81" s="161" t="s">
        <v>75</v>
      </c>
      <c r="B81" s="162"/>
      <c r="C81" s="162"/>
      <c r="D81" s="162"/>
      <c r="E81" s="162"/>
      <c r="F81" s="162"/>
      <c r="G81" s="162"/>
      <c r="H81" s="162"/>
      <c r="I81" s="163"/>
      <c r="L81" s="11"/>
    </row>
    <row r="82" spans="1:12" ht="27.75" customHeight="1">
      <c r="A82" s="36">
        <v>1</v>
      </c>
      <c r="B82" s="24" t="s">
        <v>76</v>
      </c>
      <c r="C82" s="32" t="s">
        <v>46</v>
      </c>
      <c r="D82" s="32">
        <v>1</v>
      </c>
      <c r="E82" s="32">
        <v>15</v>
      </c>
      <c r="F82" s="37"/>
      <c r="G82" s="37">
        <v>0</v>
      </c>
      <c r="H82" s="37">
        <v>0</v>
      </c>
      <c r="I82" s="38">
        <f>ROUND((F82+G82+H82)*D82,0)</f>
        <v>0</v>
      </c>
      <c r="J82" s="4">
        <v>1</v>
      </c>
      <c r="K82" s="11">
        <f>+I82</f>
        <v>0</v>
      </c>
      <c r="L82" s="11"/>
    </row>
    <row r="83" spans="1:12" ht="27.75" customHeight="1">
      <c r="A83" s="36">
        <f>+A82+1</f>
        <v>2</v>
      </c>
      <c r="B83" s="24" t="s">
        <v>94</v>
      </c>
      <c r="C83" s="32" t="s">
        <v>46</v>
      </c>
      <c r="D83" s="32">
        <v>1</v>
      </c>
      <c r="E83" s="32">
        <v>13</v>
      </c>
      <c r="F83" s="37"/>
      <c r="G83" s="37">
        <v>0</v>
      </c>
      <c r="H83" s="37">
        <v>0</v>
      </c>
      <c r="I83" s="38">
        <f t="shared" ref="I83" si="2">ROUND((F83+G83+H83)*D83,0)</f>
        <v>0</v>
      </c>
      <c r="J83" s="4">
        <v>1</v>
      </c>
      <c r="K83" s="11">
        <f>+I83</f>
        <v>0</v>
      </c>
      <c r="L83" s="11"/>
    </row>
    <row r="84" spans="1:12" ht="27.75" customHeight="1">
      <c r="A84" s="36">
        <f>+A83+1</f>
        <v>3</v>
      </c>
      <c r="B84" s="24" t="s">
        <v>66</v>
      </c>
      <c r="C84" s="32" t="s">
        <v>15</v>
      </c>
      <c r="D84" s="32">
        <v>4</v>
      </c>
      <c r="E84" s="32">
        <v>10</v>
      </c>
      <c r="F84" s="37"/>
      <c r="G84" s="37"/>
      <c r="H84" s="37"/>
      <c r="I84" s="38">
        <f>ROUND((F84+G84+H84)*D84,0)</f>
        <v>0</v>
      </c>
      <c r="L84" s="11"/>
    </row>
    <row r="85" spans="1:12" ht="27.75" customHeight="1">
      <c r="A85" s="36">
        <f>+A84+1</f>
        <v>4</v>
      </c>
      <c r="B85" s="24" t="s">
        <v>67</v>
      </c>
      <c r="C85" s="32" t="s">
        <v>15</v>
      </c>
      <c r="D85" s="32">
        <v>4</v>
      </c>
      <c r="E85" s="32">
        <v>10</v>
      </c>
      <c r="F85" s="37"/>
      <c r="G85" s="37"/>
      <c r="H85" s="37"/>
      <c r="I85" s="38">
        <f>ROUND((F85+G85+H85)*D85,0)</f>
        <v>0</v>
      </c>
      <c r="L85" s="11"/>
    </row>
    <row r="86" spans="1:12" ht="27.75" customHeight="1">
      <c r="A86" s="41" t="s">
        <v>30</v>
      </c>
      <c r="B86" s="42"/>
      <c r="C86" s="39"/>
      <c r="D86" s="34">
        <f>SUM(D82:D85)</f>
        <v>10</v>
      </c>
      <c r="E86" s="40"/>
      <c r="F86" s="40"/>
      <c r="G86" s="40"/>
      <c r="H86" s="40"/>
      <c r="I86" s="60">
        <f>SUM(I82:I85)</f>
        <v>0</v>
      </c>
      <c r="L86" s="11"/>
    </row>
    <row r="87" spans="1:12" ht="33" customHeight="1">
      <c r="A87" s="134" t="s">
        <v>136</v>
      </c>
      <c r="B87" s="135"/>
      <c r="C87" s="135"/>
      <c r="D87" s="135"/>
      <c r="E87" s="135"/>
      <c r="F87" s="135"/>
      <c r="G87" s="135"/>
      <c r="H87" s="135"/>
      <c r="I87" s="136"/>
      <c r="L87" s="11"/>
    </row>
    <row r="88" spans="1:12" ht="25.5" customHeight="1">
      <c r="A88" s="36">
        <v>1</v>
      </c>
      <c r="B88" s="24" t="s">
        <v>68</v>
      </c>
      <c r="C88" s="32" t="s">
        <v>46</v>
      </c>
      <c r="D88" s="32">
        <v>1</v>
      </c>
      <c r="E88" s="32">
        <v>13</v>
      </c>
      <c r="F88" s="37"/>
      <c r="G88" s="37"/>
      <c r="H88" s="37"/>
      <c r="I88" s="38">
        <f>ROUND((F88+G88+H88)*D88,0)</f>
        <v>0</v>
      </c>
      <c r="J88" s="4">
        <v>1</v>
      </c>
      <c r="K88" s="11">
        <f>+I88</f>
        <v>0</v>
      </c>
      <c r="L88" s="11"/>
    </row>
    <row r="89" spans="1:12" ht="25.5" customHeight="1">
      <c r="A89" s="36">
        <f>+A88+1</f>
        <v>2</v>
      </c>
      <c r="B89" s="24" t="s">
        <v>29</v>
      </c>
      <c r="C89" s="32" t="s">
        <v>46</v>
      </c>
      <c r="D89" s="32">
        <v>1</v>
      </c>
      <c r="E89" s="32">
        <v>12</v>
      </c>
      <c r="F89" s="37"/>
      <c r="G89" s="37"/>
      <c r="H89" s="37"/>
      <c r="I89" s="38">
        <f>ROUND((F89+G89+H89)*D89,0)</f>
        <v>0</v>
      </c>
      <c r="J89" s="4">
        <v>1</v>
      </c>
      <c r="K89" s="11">
        <f>+I89</f>
        <v>0</v>
      </c>
      <c r="L89" s="11"/>
    </row>
    <row r="90" spans="1:12" ht="25.5" customHeight="1">
      <c r="A90" s="116">
        <f>+A89+1</f>
        <v>3</v>
      </c>
      <c r="B90" s="24" t="s">
        <v>35</v>
      </c>
      <c r="C90" s="25" t="s">
        <v>15</v>
      </c>
      <c r="D90" s="25">
        <v>2</v>
      </c>
      <c r="E90" s="25">
        <v>10</v>
      </c>
      <c r="F90" s="117"/>
      <c r="G90" s="117"/>
      <c r="H90" s="117"/>
      <c r="I90" s="118">
        <f>ROUND((F90+G90+H90)*D90,0)</f>
        <v>0</v>
      </c>
      <c r="L90" s="11"/>
    </row>
    <row r="91" spans="1:12" s="115" customFormat="1" ht="25.5" customHeight="1">
      <c r="A91" s="41" t="s">
        <v>30</v>
      </c>
      <c r="B91" s="42"/>
      <c r="C91" s="39"/>
      <c r="D91" s="34">
        <f>SUM(D88:D90)</f>
        <v>4</v>
      </c>
      <c r="E91" s="40"/>
      <c r="F91" s="40"/>
      <c r="G91" s="40"/>
      <c r="H91" s="40"/>
      <c r="I91" s="60">
        <f>SUM(I88:I90)</f>
        <v>0</v>
      </c>
      <c r="K91" s="4"/>
      <c r="L91" s="11"/>
    </row>
    <row r="92" spans="1:12" ht="27.75" customHeight="1">
      <c r="A92" s="164" t="s">
        <v>10</v>
      </c>
      <c r="B92" s="165"/>
      <c r="C92" s="165"/>
      <c r="D92" s="165"/>
      <c r="E92" s="165"/>
      <c r="F92" s="165"/>
      <c r="G92" s="165"/>
      <c r="H92" s="165"/>
      <c r="I92" s="166"/>
      <c r="L92" s="11"/>
    </row>
    <row r="93" spans="1:12" ht="27.75" customHeight="1">
      <c r="A93" s="36">
        <f>+A85+1</f>
        <v>5</v>
      </c>
      <c r="B93" s="24" t="s">
        <v>118</v>
      </c>
      <c r="C93" s="32" t="s">
        <v>15</v>
      </c>
      <c r="D93" s="32">
        <v>1</v>
      </c>
      <c r="E93" s="32">
        <v>9</v>
      </c>
      <c r="F93" s="37"/>
      <c r="G93" s="37"/>
      <c r="H93" s="37"/>
      <c r="I93" s="38">
        <f>ROUND((F93+G93+H93)*D93,0)</f>
        <v>0</v>
      </c>
      <c r="L93" s="11"/>
    </row>
    <row r="94" spans="1:12" ht="27.75" customHeight="1">
      <c r="A94" s="36">
        <f>+A93+1</f>
        <v>6</v>
      </c>
      <c r="B94" s="24" t="s">
        <v>147</v>
      </c>
      <c r="C94" s="32" t="s">
        <v>3</v>
      </c>
      <c r="D94" s="32">
        <v>4</v>
      </c>
      <c r="E94" s="32">
        <v>8</v>
      </c>
      <c r="F94" s="37"/>
      <c r="G94" s="37"/>
      <c r="H94" s="37"/>
      <c r="I94" s="38">
        <f>ROUND((F94+G94+H94)*D94,0)</f>
        <v>0</v>
      </c>
      <c r="L94" s="11"/>
    </row>
    <row r="95" spans="1:12" ht="27.75" customHeight="1">
      <c r="A95" s="36">
        <f>+A94+1</f>
        <v>7</v>
      </c>
      <c r="B95" s="24" t="s">
        <v>148</v>
      </c>
      <c r="C95" s="32" t="s">
        <v>3</v>
      </c>
      <c r="D95" s="32">
        <v>4</v>
      </c>
      <c r="E95" s="32">
        <v>8</v>
      </c>
      <c r="F95" s="37"/>
      <c r="G95" s="37"/>
      <c r="H95" s="37"/>
      <c r="I95" s="38">
        <f>ROUND((F95+G95+H95)*D95,0)</f>
        <v>0</v>
      </c>
      <c r="L95" s="11"/>
    </row>
    <row r="96" spans="1:12" s="115" customFormat="1" ht="25.5" customHeight="1">
      <c r="A96" s="41" t="s">
        <v>30</v>
      </c>
      <c r="B96" s="42"/>
      <c r="C96" s="39"/>
      <c r="D96" s="34">
        <f>SUM(D93:D95)</f>
        <v>9</v>
      </c>
      <c r="E96" s="40"/>
      <c r="F96" s="40"/>
      <c r="G96" s="40"/>
      <c r="H96" s="40"/>
      <c r="I96" s="60">
        <f>SUM(I93:I95)</f>
        <v>0</v>
      </c>
      <c r="K96" s="4"/>
      <c r="L96" s="11"/>
    </row>
    <row r="97" spans="1:12" ht="27.75" customHeight="1">
      <c r="A97" s="137" t="s">
        <v>133</v>
      </c>
      <c r="B97" s="138"/>
      <c r="C97" s="33"/>
      <c r="D97" s="34">
        <f>+D86+D91+D96</f>
        <v>23</v>
      </c>
      <c r="E97" s="35"/>
      <c r="F97" s="35"/>
      <c r="G97" s="35"/>
      <c r="H97" s="35"/>
      <c r="I97" s="60">
        <f>+I86+I91+I96</f>
        <v>0</v>
      </c>
      <c r="L97" s="11"/>
    </row>
    <row r="98" spans="1:12" ht="30" customHeight="1">
      <c r="A98" s="139" t="s">
        <v>119</v>
      </c>
      <c r="B98" s="140"/>
      <c r="C98" s="140"/>
      <c r="D98" s="140"/>
      <c r="E98" s="140"/>
      <c r="F98" s="140"/>
      <c r="G98" s="140"/>
      <c r="H98" s="140"/>
      <c r="I98" s="141"/>
      <c r="L98" s="11"/>
    </row>
    <row r="99" spans="1:12" ht="29.25" customHeight="1">
      <c r="A99" s="69">
        <v>1</v>
      </c>
      <c r="B99" s="70" t="s">
        <v>68</v>
      </c>
      <c r="C99" s="71" t="s">
        <v>46</v>
      </c>
      <c r="D99" s="72">
        <v>1</v>
      </c>
      <c r="E99" s="73">
        <v>13</v>
      </c>
      <c r="F99" s="74"/>
      <c r="G99" s="74"/>
      <c r="H99" s="74"/>
      <c r="I99" s="75">
        <f>ROUND((F99+G99+H99)*D99,0)</f>
        <v>0</v>
      </c>
      <c r="J99" s="30">
        <v>1</v>
      </c>
      <c r="K99" s="11">
        <f>+I99</f>
        <v>0</v>
      </c>
      <c r="L99" s="11"/>
    </row>
    <row r="100" spans="1:12" ht="29.25" customHeight="1">
      <c r="A100" s="69">
        <f>+A99+1</f>
        <v>2</v>
      </c>
      <c r="B100" s="70" t="s">
        <v>135</v>
      </c>
      <c r="C100" s="71" t="s">
        <v>46</v>
      </c>
      <c r="D100" s="72">
        <v>1</v>
      </c>
      <c r="E100" s="73" t="s">
        <v>128</v>
      </c>
      <c r="F100" s="74"/>
      <c r="G100" s="74"/>
      <c r="H100" s="74"/>
      <c r="I100" s="75"/>
      <c r="J100" s="30">
        <v>1</v>
      </c>
      <c r="K100" s="11">
        <f>+I100</f>
        <v>0</v>
      </c>
      <c r="L100" s="11"/>
    </row>
    <row r="101" spans="1:12" s="76" customFormat="1" ht="25.5" customHeight="1">
      <c r="A101" s="23">
        <f>+A100+1</f>
        <v>3</v>
      </c>
      <c r="B101" s="24" t="s">
        <v>29</v>
      </c>
      <c r="C101" s="25" t="s">
        <v>46</v>
      </c>
      <c r="D101" s="26">
        <v>1</v>
      </c>
      <c r="E101" s="28">
        <v>12</v>
      </c>
      <c r="F101" s="27"/>
      <c r="G101" s="27">
        <v>0</v>
      </c>
      <c r="H101" s="27">
        <v>0</v>
      </c>
      <c r="I101" s="29">
        <f>ROUND((F101+G101+H101)*D101,0)</f>
        <v>0</v>
      </c>
      <c r="J101" s="30">
        <v>1</v>
      </c>
      <c r="K101" s="11">
        <f>+I101</f>
        <v>0</v>
      </c>
      <c r="L101" s="11"/>
    </row>
    <row r="102" spans="1:12" s="76" customFormat="1" ht="25.5" customHeight="1">
      <c r="A102" s="23">
        <f t="shared" ref="A102" si="3">+A101+1</f>
        <v>4</v>
      </c>
      <c r="B102" s="31" t="s">
        <v>33</v>
      </c>
      <c r="C102" s="25" t="s">
        <v>15</v>
      </c>
      <c r="D102" s="26">
        <v>2</v>
      </c>
      <c r="E102" s="28">
        <v>10</v>
      </c>
      <c r="F102" s="27"/>
      <c r="G102" s="27">
        <v>0</v>
      </c>
      <c r="H102" s="27">
        <v>0</v>
      </c>
      <c r="I102" s="29">
        <f>ROUND((F102+G102+H102)*D102,0)</f>
        <v>0</v>
      </c>
      <c r="K102" s="4"/>
      <c r="L102" s="11"/>
    </row>
    <row r="103" spans="1:12" s="76" customFormat="1" ht="25.5" customHeight="1">
      <c r="A103" s="41" t="s">
        <v>30</v>
      </c>
      <c r="B103" s="42"/>
      <c r="C103" s="39"/>
      <c r="D103" s="34">
        <f>SUM(D99:D102)</f>
        <v>5</v>
      </c>
      <c r="E103" s="40"/>
      <c r="F103" s="40"/>
      <c r="G103" s="40"/>
      <c r="H103" s="40"/>
      <c r="I103" s="60">
        <f>SUM(I99:I102)</f>
        <v>0</v>
      </c>
      <c r="K103" s="4"/>
      <c r="L103" s="11"/>
    </row>
    <row r="104" spans="1:12" ht="30" customHeight="1">
      <c r="A104" s="139" t="s">
        <v>74</v>
      </c>
      <c r="B104" s="140"/>
      <c r="C104" s="140"/>
      <c r="D104" s="140"/>
      <c r="E104" s="140"/>
      <c r="F104" s="140"/>
      <c r="G104" s="140"/>
      <c r="H104" s="140"/>
      <c r="I104" s="141"/>
      <c r="L104" s="11"/>
    </row>
    <row r="105" spans="1:12" s="76" customFormat="1" ht="25.5" customHeight="1">
      <c r="A105" s="23">
        <v>1</v>
      </c>
      <c r="B105" s="24" t="s">
        <v>65</v>
      </c>
      <c r="C105" s="25" t="s">
        <v>46</v>
      </c>
      <c r="D105" s="26">
        <v>1</v>
      </c>
      <c r="E105" s="28">
        <v>14</v>
      </c>
      <c r="F105" s="27"/>
      <c r="G105" s="27">
        <v>0</v>
      </c>
      <c r="H105" s="27">
        <v>0</v>
      </c>
      <c r="I105" s="29">
        <f>ROUND((F105+G105+H105)*D105,0)</f>
        <v>0</v>
      </c>
      <c r="J105" s="30">
        <v>1</v>
      </c>
      <c r="K105" s="11">
        <f>+I105</f>
        <v>0</v>
      </c>
      <c r="L105" s="11"/>
    </row>
    <row r="106" spans="1:12" s="129" customFormat="1" ht="25.5" customHeight="1">
      <c r="A106" s="23">
        <f>+A105+1</f>
        <v>2</v>
      </c>
      <c r="B106" s="24" t="s">
        <v>101</v>
      </c>
      <c r="C106" s="25" t="s">
        <v>46</v>
      </c>
      <c r="D106" s="26">
        <v>1</v>
      </c>
      <c r="E106" s="28">
        <v>13</v>
      </c>
      <c r="F106" s="27"/>
      <c r="G106" s="27">
        <v>0</v>
      </c>
      <c r="H106" s="27">
        <v>0</v>
      </c>
      <c r="I106" s="29">
        <f>ROUND((F106+G106+H106)*D106,0)</f>
        <v>0</v>
      </c>
      <c r="J106" s="30">
        <v>1</v>
      </c>
      <c r="K106" s="11">
        <f>+I106</f>
        <v>0</v>
      </c>
      <c r="L106" s="11"/>
    </row>
    <row r="107" spans="1:12" s="76" customFormat="1" ht="25.5" customHeight="1">
      <c r="A107" s="23">
        <f>+A106+1</f>
        <v>3</v>
      </c>
      <c r="B107" s="24" t="s">
        <v>29</v>
      </c>
      <c r="C107" s="25" t="s">
        <v>46</v>
      </c>
      <c r="D107" s="26">
        <v>1</v>
      </c>
      <c r="E107" s="28">
        <v>12</v>
      </c>
      <c r="F107" s="27"/>
      <c r="G107" s="27">
        <v>0</v>
      </c>
      <c r="H107" s="27">
        <v>0</v>
      </c>
      <c r="I107" s="29">
        <f>ROUND((F107+G107+H107)*D107,0)</f>
        <v>0</v>
      </c>
      <c r="J107" s="30">
        <v>1</v>
      </c>
      <c r="K107" s="11">
        <f>+I107</f>
        <v>0</v>
      </c>
      <c r="L107" s="11"/>
    </row>
    <row r="108" spans="1:12" s="76" customFormat="1" ht="25.5" customHeight="1">
      <c r="A108" s="23">
        <f t="shared" ref="A108" si="4">+A107+1</f>
        <v>4</v>
      </c>
      <c r="B108" s="31" t="s">
        <v>33</v>
      </c>
      <c r="C108" s="25" t="s">
        <v>15</v>
      </c>
      <c r="D108" s="26">
        <v>6</v>
      </c>
      <c r="E108" s="28">
        <v>10</v>
      </c>
      <c r="F108" s="27"/>
      <c r="G108" s="27">
        <v>0</v>
      </c>
      <c r="H108" s="27">
        <v>0</v>
      </c>
      <c r="I108" s="29">
        <f>ROUND((F108+G108+H108)*D108,0)</f>
        <v>0</v>
      </c>
      <c r="K108" s="4"/>
      <c r="L108" s="11"/>
    </row>
    <row r="109" spans="1:12" s="76" customFormat="1" ht="25.5" customHeight="1">
      <c r="A109" s="41" t="s">
        <v>30</v>
      </c>
      <c r="B109" s="42"/>
      <c r="C109" s="39"/>
      <c r="D109" s="34">
        <f>SUM(D105:D108)</f>
        <v>9</v>
      </c>
      <c r="E109" s="40"/>
      <c r="F109" s="40"/>
      <c r="G109" s="40"/>
      <c r="H109" s="40"/>
      <c r="I109" s="60">
        <f>SUM(I105:I108)</f>
        <v>0</v>
      </c>
      <c r="K109" s="4"/>
      <c r="L109" s="11"/>
    </row>
    <row r="110" spans="1:12" s="76" customFormat="1" ht="35.25" customHeight="1">
      <c r="A110" s="134" t="s">
        <v>144</v>
      </c>
      <c r="B110" s="135"/>
      <c r="C110" s="135"/>
      <c r="D110" s="135"/>
      <c r="E110" s="135"/>
      <c r="F110" s="135"/>
      <c r="G110" s="135"/>
      <c r="H110" s="135"/>
      <c r="I110" s="136"/>
      <c r="K110" s="4"/>
      <c r="L110" s="11"/>
    </row>
    <row r="111" spans="1:12" s="76" customFormat="1" ht="27.75" customHeight="1">
      <c r="A111" s="23">
        <v>1</v>
      </c>
      <c r="B111" s="24" t="s">
        <v>65</v>
      </c>
      <c r="C111" s="25" t="s">
        <v>46</v>
      </c>
      <c r="D111" s="26">
        <v>1</v>
      </c>
      <c r="E111" s="28">
        <v>14</v>
      </c>
      <c r="F111" s="27"/>
      <c r="G111" s="27">
        <v>0</v>
      </c>
      <c r="H111" s="27">
        <v>0</v>
      </c>
      <c r="I111" s="29">
        <f>ROUND((F111+G111+H111)*D111,0)</f>
        <v>0</v>
      </c>
      <c r="J111" s="30">
        <v>1</v>
      </c>
      <c r="K111" s="11">
        <f>+I111</f>
        <v>0</v>
      </c>
      <c r="L111" s="11"/>
    </row>
    <row r="112" spans="1:12" s="76" customFormat="1" ht="27.75" customHeight="1">
      <c r="A112" s="23">
        <f t="shared" ref="A112:A113" si="5">+A111+1</f>
        <v>2</v>
      </c>
      <c r="B112" s="31" t="s">
        <v>29</v>
      </c>
      <c r="C112" s="25" t="s">
        <v>46</v>
      </c>
      <c r="D112" s="26">
        <v>2</v>
      </c>
      <c r="E112" s="28">
        <v>12</v>
      </c>
      <c r="F112" s="27"/>
      <c r="G112" s="27">
        <v>0</v>
      </c>
      <c r="H112" s="27">
        <v>0</v>
      </c>
      <c r="I112" s="29">
        <f>ROUND((F112+G112+H112)*D112,0)</f>
        <v>0</v>
      </c>
      <c r="J112" s="30">
        <v>2</v>
      </c>
      <c r="K112" s="11">
        <f>+I112</f>
        <v>0</v>
      </c>
      <c r="L112" s="11"/>
    </row>
    <row r="113" spans="1:12" s="76" customFormat="1" ht="27.75" customHeight="1">
      <c r="A113" s="23">
        <f t="shared" si="5"/>
        <v>3</v>
      </c>
      <c r="B113" s="31" t="s">
        <v>33</v>
      </c>
      <c r="C113" s="25" t="s">
        <v>15</v>
      </c>
      <c r="D113" s="26">
        <v>1</v>
      </c>
      <c r="E113" s="28">
        <v>10</v>
      </c>
      <c r="F113" s="27"/>
      <c r="G113" s="27">
        <v>0</v>
      </c>
      <c r="H113" s="27">
        <v>0</v>
      </c>
      <c r="I113" s="29">
        <f>ROUND((F113+G113+H113)*D113,0)</f>
        <v>0</v>
      </c>
      <c r="K113" s="4"/>
      <c r="L113" s="11"/>
    </row>
    <row r="114" spans="1:12" s="76" customFormat="1" ht="27.75" customHeight="1">
      <c r="A114" s="41" t="s">
        <v>30</v>
      </c>
      <c r="B114" s="42"/>
      <c r="C114" s="33"/>
      <c r="D114" s="34">
        <f>SUM(D111:D113)</f>
        <v>4</v>
      </c>
      <c r="E114" s="43"/>
      <c r="F114" s="43"/>
      <c r="G114" s="43"/>
      <c r="H114" s="43"/>
      <c r="I114" s="60">
        <f>SUM(I111:I113)</f>
        <v>0</v>
      </c>
      <c r="K114" s="4"/>
      <c r="L114" s="11"/>
    </row>
    <row r="115" spans="1:12" ht="52.5" customHeight="1">
      <c r="A115" s="149" t="s">
        <v>120</v>
      </c>
      <c r="B115" s="150"/>
      <c r="C115" s="150"/>
      <c r="D115" s="150"/>
      <c r="E115" s="150"/>
      <c r="F115" s="150"/>
      <c r="G115" s="150"/>
      <c r="H115" s="150"/>
      <c r="I115" s="151"/>
      <c r="L115" s="11"/>
    </row>
    <row r="116" spans="1:12" ht="26.25" customHeight="1">
      <c r="A116" s="23">
        <v>1</v>
      </c>
      <c r="B116" s="24" t="s">
        <v>65</v>
      </c>
      <c r="C116" s="25" t="s">
        <v>46</v>
      </c>
      <c r="D116" s="26">
        <v>1</v>
      </c>
      <c r="E116" s="28">
        <v>14</v>
      </c>
      <c r="F116" s="27"/>
      <c r="G116" s="27">
        <v>0</v>
      </c>
      <c r="H116" s="27">
        <v>0</v>
      </c>
      <c r="I116" s="29">
        <f>ROUND((F116+G116+H116)*D116,0)</f>
        <v>0</v>
      </c>
      <c r="J116" s="30">
        <v>1</v>
      </c>
      <c r="K116" s="11">
        <f>+I116</f>
        <v>0</v>
      </c>
      <c r="L116" s="11"/>
    </row>
    <row r="117" spans="1:12" ht="26.25" customHeight="1">
      <c r="A117" s="23">
        <v>2</v>
      </c>
      <c r="B117" s="31" t="s">
        <v>29</v>
      </c>
      <c r="C117" s="25" t="s">
        <v>46</v>
      </c>
      <c r="D117" s="26">
        <v>3</v>
      </c>
      <c r="E117" s="28">
        <v>12</v>
      </c>
      <c r="F117" s="27"/>
      <c r="G117" s="27">
        <v>0</v>
      </c>
      <c r="H117" s="27">
        <v>0</v>
      </c>
      <c r="I117" s="29">
        <f>ROUND((F117+G117+H117)*D117,0)</f>
        <v>0</v>
      </c>
      <c r="J117" s="30">
        <v>3</v>
      </c>
      <c r="K117" s="11">
        <f>+I117</f>
        <v>0</v>
      </c>
      <c r="L117" s="11"/>
    </row>
    <row r="118" spans="1:12" ht="26.25" customHeight="1">
      <c r="A118" s="23">
        <v>3</v>
      </c>
      <c r="B118" s="31" t="s">
        <v>33</v>
      </c>
      <c r="C118" s="25" t="s">
        <v>15</v>
      </c>
      <c r="D118" s="26">
        <v>1</v>
      </c>
      <c r="E118" s="28">
        <v>10</v>
      </c>
      <c r="F118" s="27"/>
      <c r="G118" s="27">
        <v>0</v>
      </c>
      <c r="H118" s="27">
        <v>0</v>
      </c>
      <c r="I118" s="29">
        <f>ROUND((F118+G118+H118)*D118,0)</f>
        <v>0</v>
      </c>
      <c r="L118" s="11"/>
    </row>
    <row r="119" spans="1:12" ht="25.5" customHeight="1">
      <c r="A119" s="41" t="s">
        <v>30</v>
      </c>
      <c r="B119" s="42"/>
      <c r="C119" s="33"/>
      <c r="D119" s="34">
        <f>SUM(D116:D118)</f>
        <v>5</v>
      </c>
      <c r="E119" s="43"/>
      <c r="F119" s="43"/>
      <c r="G119" s="43"/>
      <c r="H119" s="43"/>
      <c r="I119" s="60">
        <f>SUM(I116:I118)</f>
        <v>0</v>
      </c>
      <c r="L119" s="11"/>
    </row>
    <row r="120" spans="1:12" ht="30" customHeight="1">
      <c r="A120" s="149" t="s">
        <v>20</v>
      </c>
      <c r="B120" s="150"/>
      <c r="C120" s="150"/>
      <c r="D120" s="150"/>
      <c r="E120" s="150"/>
      <c r="F120" s="150"/>
      <c r="G120" s="150"/>
      <c r="H120" s="150"/>
      <c r="I120" s="151"/>
      <c r="L120" s="11"/>
    </row>
    <row r="121" spans="1:12" ht="27" customHeight="1">
      <c r="A121" s="23">
        <v>1</v>
      </c>
      <c r="B121" s="24" t="s">
        <v>65</v>
      </c>
      <c r="C121" s="25" t="s">
        <v>46</v>
      </c>
      <c r="D121" s="26">
        <v>1</v>
      </c>
      <c r="E121" s="28">
        <v>14</v>
      </c>
      <c r="F121" s="27"/>
      <c r="G121" s="27">
        <v>0</v>
      </c>
      <c r="H121" s="27">
        <v>0</v>
      </c>
      <c r="I121" s="29">
        <f>ROUND((F121+G121+H121)*D121,0)</f>
        <v>0</v>
      </c>
      <c r="J121" s="30">
        <v>1</v>
      </c>
      <c r="K121" s="11">
        <f>+I121</f>
        <v>0</v>
      </c>
      <c r="L121" s="11"/>
    </row>
    <row r="122" spans="1:12" ht="27" customHeight="1">
      <c r="A122" s="23">
        <f t="shared" ref="A122:A123" si="6">+A121+1</f>
        <v>2</v>
      </c>
      <c r="B122" s="31" t="s">
        <v>29</v>
      </c>
      <c r="C122" s="25" t="s">
        <v>46</v>
      </c>
      <c r="D122" s="26">
        <v>1</v>
      </c>
      <c r="E122" s="28">
        <v>12</v>
      </c>
      <c r="F122" s="27"/>
      <c r="G122" s="27">
        <v>0</v>
      </c>
      <c r="H122" s="27">
        <v>0</v>
      </c>
      <c r="I122" s="29">
        <f>ROUND((F122+G122+H122)*D122,0)</f>
        <v>0</v>
      </c>
      <c r="J122" s="30">
        <v>1</v>
      </c>
      <c r="K122" s="11">
        <f>+I122</f>
        <v>0</v>
      </c>
      <c r="L122" s="11"/>
    </row>
    <row r="123" spans="1:12" ht="27" customHeight="1">
      <c r="A123" s="23">
        <f t="shared" si="6"/>
        <v>3</v>
      </c>
      <c r="B123" s="31" t="s">
        <v>33</v>
      </c>
      <c r="C123" s="25" t="s">
        <v>15</v>
      </c>
      <c r="D123" s="26">
        <v>3</v>
      </c>
      <c r="E123" s="28">
        <v>10</v>
      </c>
      <c r="F123" s="27"/>
      <c r="G123" s="27">
        <v>0</v>
      </c>
      <c r="H123" s="27">
        <v>0</v>
      </c>
      <c r="I123" s="29">
        <f>ROUND((F123+G123+H123)*D123,0)</f>
        <v>0</v>
      </c>
      <c r="L123" s="11"/>
    </row>
    <row r="124" spans="1:12" ht="25.5" customHeight="1">
      <c r="A124" s="41" t="s">
        <v>30</v>
      </c>
      <c r="B124" s="42"/>
      <c r="C124" s="33"/>
      <c r="D124" s="34">
        <f>SUM(D121:D123)</f>
        <v>5</v>
      </c>
      <c r="E124" s="43"/>
      <c r="F124" s="43"/>
      <c r="G124" s="43"/>
      <c r="H124" s="43"/>
      <c r="I124" s="60">
        <f>SUM(I121:I123)</f>
        <v>0</v>
      </c>
      <c r="L124" s="11"/>
    </row>
    <row r="125" spans="1:12" ht="30" customHeight="1">
      <c r="A125" s="149" t="s">
        <v>100</v>
      </c>
      <c r="B125" s="150"/>
      <c r="C125" s="150"/>
      <c r="D125" s="150"/>
      <c r="E125" s="150"/>
      <c r="F125" s="150"/>
      <c r="G125" s="150"/>
      <c r="H125" s="150"/>
      <c r="I125" s="151"/>
      <c r="L125" s="11"/>
    </row>
    <row r="126" spans="1:12" ht="25.5" customHeight="1">
      <c r="A126" s="23">
        <v>1</v>
      </c>
      <c r="B126" s="24" t="s">
        <v>68</v>
      </c>
      <c r="C126" s="25" t="s">
        <v>46</v>
      </c>
      <c r="D126" s="26">
        <v>1</v>
      </c>
      <c r="E126" s="28">
        <v>13</v>
      </c>
      <c r="F126" s="27"/>
      <c r="G126" s="27">
        <v>0</v>
      </c>
      <c r="H126" s="27">
        <v>0</v>
      </c>
      <c r="I126" s="29">
        <f>ROUND((F126+G126+H126)*D126,0)</f>
        <v>0</v>
      </c>
      <c r="J126" s="30">
        <v>1</v>
      </c>
      <c r="K126" s="11">
        <f>+I126</f>
        <v>0</v>
      </c>
      <c r="L126" s="11"/>
    </row>
    <row r="127" spans="1:12" ht="25.5" customHeight="1">
      <c r="A127" s="23">
        <v>2</v>
      </c>
      <c r="B127" s="31" t="s">
        <v>33</v>
      </c>
      <c r="C127" s="25" t="s">
        <v>15</v>
      </c>
      <c r="D127" s="26">
        <v>2</v>
      </c>
      <c r="E127" s="28">
        <v>10</v>
      </c>
      <c r="F127" s="27"/>
      <c r="G127" s="27">
        <v>0</v>
      </c>
      <c r="H127" s="27">
        <v>0</v>
      </c>
      <c r="I127" s="29">
        <f>ROUND((F127+G127+H127)*D127,0)</f>
        <v>0</v>
      </c>
      <c r="L127" s="11"/>
    </row>
    <row r="128" spans="1:12" ht="25.5" customHeight="1">
      <c r="A128" s="41" t="s">
        <v>30</v>
      </c>
      <c r="B128" s="42"/>
      <c r="C128" s="33"/>
      <c r="D128" s="34">
        <f>SUM(D126:D127)</f>
        <v>3</v>
      </c>
      <c r="E128" s="43"/>
      <c r="F128" s="43"/>
      <c r="G128" s="43"/>
      <c r="H128" s="43"/>
      <c r="I128" s="60">
        <f>SUM(I126:I127)</f>
        <v>0</v>
      </c>
      <c r="L128" s="11"/>
    </row>
    <row r="129" spans="1:12" ht="30" customHeight="1">
      <c r="A129" s="149" t="s">
        <v>111</v>
      </c>
      <c r="B129" s="150"/>
      <c r="C129" s="150"/>
      <c r="D129" s="150"/>
      <c r="E129" s="150"/>
      <c r="F129" s="150"/>
      <c r="G129" s="150"/>
      <c r="H129" s="150"/>
      <c r="I129" s="151"/>
      <c r="L129" s="11"/>
    </row>
    <row r="130" spans="1:12" ht="30" customHeight="1">
      <c r="A130" s="23">
        <v>1</v>
      </c>
      <c r="B130" s="24" t="s">
        <v>65</v>
      </c>
      <c r="C130" s="25" t="s">
        <v>46</v>
      </c>
      <c r="D130" s="26">
        <v>1</v>
      </c>
      <c r="E130" s="28">
        <v>14</v>
      </c>
      <c r="F130" s="27"/>
      <c r="G130" s="27">
        <v>0</v>
      </c>
      <c r="H130" s="27">
        <v>0</v>
      </c>
      <c r="I130" s="29">
        <f>ROUND((F130+G130+H130)*D130,0)</f>
        <v>0</v>
      </c>
      <c r="J130" s="30">
        <v>1</v>
      </c>
      <c r="K130" s="11">
        <f>+I130</f>
        <v>0</v>
      </c>
      <c r="L130" s="11"/>
    </row>
    <row r="131" spans="1:12" ht="29.25" customHeight="1">
      <c r="A131" s="69">
        <v>2</v>
      </c>
      <c r="B131" s="70" t="s">
        <v>101</v>
      </c>
      <c r="C131" s="71" t="s">
        <v>46</v>
      </c>
      <c r="D131" s="72">
        <v>1</v>
      </c>
      <c r="E131" s="73">
        <v>13</v>
      </c>
      <c r="F131" s="74"/>
      <c r="G131" s="74"/>
      <c r="H131" s="74"/>
      <c r="I131" s="75">
        <f>ROUND((F131+G131+H131)*D131,0)</f>
        <v>0</v>
      </c>
      <c r="J131" s="30">
        <v>1</v>
      </c>
      <c r="K131" s="11">
        <f>+I131</f>
        <v>0</v>
      </c>
      <c r="L131" s="11"/>
    </row>
    <row r="132" spans="1:12" ht="25.5" customHeight="1">
      <c r="A132" s="41" t="s">
        <v>30</v>
      </c>
      <c r="B132" s="42"/>
      <c r="C132" s="33"/>
      <c r="D132" s="34">
        <f>SUM(D130:D131)</f>
        <v>2</v>
      </c>
      <c r="E132" s="43"/>
      <c r="F132" s="43"/>
      <c r="G132" s="43"/>
      <c r="H132" s="43"/>
      <c r="I132" s="60">
        <f>SUM(I130:I131)</f>
        <v>0</v>
      </c>
      <c r="L132" s="11"/>
    </row>
    <row r="133" spans="1:12" ht="29.25" customHeight="1">
      <c r="A133" s="149" t="s">
        <v>122</v>
      </c>
      <c r="B133" s="150"/>
      <c r="C133" s="150"/>
      <c r="D133" s="150"/>
      <c r="E133" s="150"/>
      <c r="F133" s="150"/>
      <c r="G133" s="150"/>
      <c r="H133" s="150"/>
      <c r="I133" s="151"/>
      <c r="J133" s="30"/>
      <c r="L133" s="11"/>
    </row>
    <row r="134" spans="1:12" ht="25.5" customHeight="1">
      <c r="A134" s="23">
        <f>+A131+1</f>
        <v>3</v>
      </c>
      <c r="B134" s="31" t="s">
        <v>29</v>
      </c>
      <c r="C134" s="25" t="s">
        <v>46</v>
      </c>
      <c r="D134" s="26">
        <v>1</v>
      </c>
      <c r="E134" s="28">
        <v>12</v>
      </c>
      <c r="F134" s="27"/>
      <c r="G134" s="27">
        <v>0</v>
      </c>
      <c r="H134" s="27">
        <v>0</v>
      </c>
      <c r="I134" s="29">
        <f>ROUND((F134+G134+H134)*D134,0)</f>
        <v>0</v>
      </c>
      <c r="J134" s="30">
        <v>1</v>
      </c>
      <c r="K134" s="11">
        <f>+I134</f>
        <v>0</v>
      </c>
      <c r="L134" s="11"/>
    </row>
    <row r="135" spans="1:12" ht="25.5" customHeight="1">
      <c r="A135" s="23">
        <f t="shared" ref="A135" si="7">+A134+1</f>
        <v>4</v>
      </c>
      <c r="B135" s="31" t="s">
        <v>33</v>
      </c>
      <c r="C135" s="25" t="s">
        <v>15</v>
      </c>
      <c r="D135" s="26">
        <v>3</v>
      </c>
      <c r="E135" s="28">
        <v>10</v>
      </c>
      <c r="F135" s="27"/>
      <c r="G135" s="27">
        <v>0</v>
      </c>
      <c r="H135" s="27">
        <v>0</v>
      </c>
      <c r="I135" s="29">
        <f>ROUND((F135+G135+H135)*D135,0)</f>
        <v>0</v>
      </c>
      <c r="L135" s="11"/>
    </row>
    <row r="136" spans="1:12" ht="25.5" customHeight="1">
      <c r="A136" s="41" t="s">
        <v>30</v>
      </c>
      <c r="B136" s="42"/>
      <c r="C136" s="33"/>
      <c r="D136" s="34">
        <f>SUM(D134:D135)</f>
        <v>4</v>
      </c>
      <c r="E136" s="43"/>
      <c r="F136" s="43"/>
      <c r="G136" s="43"/>
      <c r="H136" s="43"/>
      <c r="I136" s="60">
        <f>SUM(I134:I135)</f>
        <v>0</v>
      </c>
      <c r="L136" s="11"/>
    </row>
    <row r="137" spans="1:12" ht="29.25" customHeight="1">
      <c r="A137" s="149" t="s">
        <v>149</v>
      </c>
      <c r="B137" s="150"/>
      <c r="C137" s="150"/>
      <c r="D137" s="150"/>
      <c r="E137" s="150"/>
      <c r="F137" s="150"/>
      <c r="G137" s="150"/>
      <c r="H137" s="150"/>
      <c r="I137" s="151"/>
      <c r="J137" s="30"/>
      <c r="L137" s="11"/>
    </row>
    <row r="138" spans="1:12" ht="25.5" customHeight="1">
      <c r="A138" s="23">
        <v>1</v>
      </c>
      <c r="B138" s="31" t="s">
        <v>35</v>
      </c>
      <c r="C138" s="25" t="s">
        <v>15</v>
      </c>
      <c r="D138" s="26">
        <v>2</v>
      </c>
      <c r="E138" s="28">
        <v>10</v>
      </c>
      <c r="F138" s="27"/>
      <c r="G138" s="27">
        <v>0</v>
      </c>
      <c r="H138" s="27">
        <v>0</v>
      </c>
      <c r="I138" s="29">
        <f>ROUND((F138+G138+H138)*D138,0)</f>
        <v>0</v>
      </c>
      <c r="L138" s="11"/>
    </row>
    <row r="139" spans="1:12" ht="25.5" customHeight="1">
      <c r="A139" s="41" t="s">
        <v>30</v>
      </c>
      <c r="B139" s="42"/>
      <c r="C139" s="33"/>
      <c r="D139" s="34">
        <f>SUM(D138:D138)</f>
        <v>2</v>
      </c>
      <c r="E139" s="43"/>
      <c r="F139" s="43"/>
      <c r="G139" s="43"/>
      <c r="H139" s="43"/>
      <c r="I139" s="60">
        <f>SUM(I138:I138)</f>
        <v>0</v>
      </c>
      <c r="L139" s="11"/>
    </row>
    <row r="140" spans="1:12" s="103" customFormat="1" ht="30" customHeight="1">
      <c r="A140" s="134" t="s">
        <v>108</v>
      </c>
      <c r="B140" s="135"/>
      <c r="C140" s="135"/>
      <c r="D140" s="135"/>
      <c r="E140" s="135"/>
      <c r="F140" s="135"/>
      <c r="G140" s="135"/>
      <c r="H140" s="135"/>
      <c r="I140" s="136"/>
      <c r="K140" s="4"/>
      <c r="L140" s="11"/>
    </row>
    <row r="141" spans="1:12" s="103" customFormat="1" ht="25.5" customHeight="1">
      <c r="A141" s="36">
        <v>1</v>
      </c>
      <c r="B141" s="31" t="s">
        <v>110</v>
      </c>
      <c r="C141" s="32" t="s">
        <v>107</v>
      </c>
      <c r="D141" s="32">
        <v>11</v>
      </c>
      <c r="E141" s="28">
        <v>1</v>
      </c>
      <c r="F141" s="27"/>
      <c r="G141" s="32"/>
      <c r="H141" s="32"/>
      <c r="I141" s="29">
        <f>ROUND((F141+G141+H141)*D141,0)</f>
        <v>0</v>
      </c>
      <c r="J141" s="4"/>
      <c r="K141" s="11"/>
      <c r="L141" s="11"/>
    </row>
    <row r="142" spans="1:12" s="103" customFormat="1" ht="25.5" customHeight="1">
      <c r="A142" s="23">
        <f>+A141+1</f>
        <v>2</v>
      </c>
      <c r="B142" s="24" t="s">
        <v>109</v>
      </c>
      <c r="C142" s="25" t="s">
        <v>107</v>
      </c>
      <c r="D142" s="26">
        <v>2</v>
      </c>
      <c r="E142" s="28">
        <v>1</v>
      </c>
      <c r="F142" s="27">
        <f>+F141</f>
        <v>0</v>
      </c>
      <c r="G142" s="27"/>
      <c r="H142" s="27"/>
      <c r="I142" s="29">
        <f>ROUND((F142+G142+H142)*D142,0)</f>
        <v>0</v>
      </c>
      <c r="K142" s="4"/>
      <c r="L142" s="11"/>
    </row>
    <row r="143" spans="1:12" s="103" customFormat="1" ht="25.5" customHeight="1">
      <c r="A143" s="137" t="s">
        <v>30</v>
      </c>
      <c r="B143" s="138"/>
      <c r="C143" s="33"/>
      <c r="D143" s="34">
        <f>SUM(D141:D142)</f>
        <v>13</v>
      </c>
      <c r="E143" s="43"/>
      <c r="F143" s="43"/>
      <c r="G143" s="43"/>
      <c r="H143" s="43"/>
      <c r="I143" s="60">
        <f>SUM(I141:I142)</f>
        <v>0</v>
      </c>
      <c r="K143" s="4"/>
      <c r="L143" s="11"/>
    </row>
    <row r="144" spans="1:12" ht="29.25" customHeight="1">
      <c r="A144" s="149" t="s">
        <v>123</v>
      </c>
      <c r="B144" s="150"/>
      <c r="C144" s="150"/>
      <c r="D144" s="150"/>
      <c r="E144" s="150"/>
      <c r="F144" s="150"/>
      <c r="G144" s="150"/>
      <c r="H144" s="150"/>
      <c r="I144" s="151"/>
      <c r="J144" s="30"/>
      <c r="L144" s="11"/>
    </row>
    <row r="145" spans="1:12" ht="25.5" customHeight="1">
      <c r="A145" s="23">
        <f>+A135+1</f>
        <v>5</v>
      </c>
      <c r="B145" s="31" t="s">
        <v>29</v>
      </c>
      <c r="C145" s="25" t="s">
        <v>46</v>
      </c>
      <c r="D145" s="26">
        <v>1</v>
      </c>
      <c r="E145" s="28">
        <v>12</v>
      </c>
      <c r="F145" s="27"/>
      <c r="G145" s="27">
        <v>0</v>
      </c>
      <c r="H145" s="27">
        <v>0</v>
      </c>
      <c r="I145" s="29">
        <f>ROUND((F145+G145+H145)*D145,0)</f>
        <v>0</v>
      </c>
      <c r="J145" s="30">
        <v>1</v>
      </c>
      <c r="K145" s="11">
        <f>+I145</f>
        <v>0</v>
      </c>
      <c r="L145" s="11"/>
    </row>
    <row r="146" spans="1:12" ht="25.5" customHeight="1">
      <c r="A146" s="23">
        <f t="shared" ref="A146" si="8">+A145+1</f>
        <v>6</v>
      </c>
      <c r="B146" s="31" t="s">
        <v>33</v>
      </c>
      <c r="C146" s="25" t="s">
        <v>15</v>
      </c>
      <c r="D146" s="26">
        <v>3</v>
      </c>
      <c r="E146" s="28">
        <v>10</v>
      </c>
      <c r="F146" s="27"/>
      <c r="G146" s="27">
        <v>0</v>
      </c>
      <c r="H146" s="27">
        <v>0</v>
      </c>
      <c r="I146" s="29">
        <f>ROUND((F146+G146+H146)*D146,0)</f>
        <v>0</v>
      </c>
      <c r="L146" s="11"/>
    </row>
    <row r="147" spans="1:12" ht="25.5" customHeight="1">
      <c r="A147" s="41" t="s">
        <v>30</v>
      </c>
      <c r="B147" s="42"/>
      <c r="C147" s="33"/>
      <c r="D147" s="34">
        <f>SUM(D145:D146)</f>
        <v>4</v>
      </c>
      <c r="E147" s="43"/>
      <c r="F147" s="43"/>
      <c r="G147" s="43"/>
      <c r="H147" s="43"/>
      <c r="I147" s="60">
        <f>SUM(I145:I146)</f>
        <v>0</v>
      </c>
      <c r="L147" s="11"/>
    </row>
    <row r="148" spans="1:12" ht="27.95" customHeight="1">
      <c r="A148" s="149" t="s">
        <v>112</v>
      </c>
      <c r="B148" s="150"/>
      <c r="C148" s="150"/>
      <c r="D148" s="150"/>
      <c r="E148" s="150"/>
      <c r="F148" s="150"/>
      <c r="G148" s="150"/>
      <c r="H148" s="150"/>
      <c r="I148" s="151"/>
      <c r="L148" s="11"/>
    </row>
    <row r="149" spans="1:12" ht="25.5" customHeight="1">
      <c r="A149" s="23">
        <v>1</v>
      </c>
      <c r="B149" s="31" t="s">
        <v>33</v>
      </c>
      <c r="C149" s="25" t="s">
        <v>15</v>
      </c>
      <c r="D149" s="26">
        <v>7</v>
      </c>
      <c r="E149" s="28">
        <v>10</v>
      </c>
      <c r="F149" s="27"/>
      <c r="G149" s="27">
        <v>0</v>
      </c>
      <c r="H149" s="27">
        <v>0</v>
      </c>
      <c r="I149" s="29">
        <f>ROUND((F149+G149+H149)*D149,0)</f>
        <v>0</v>
      </c>
      <c r="L149" s="11"/>
    </row>
    <row r="150" spans="1:12" ht="25.5" customHeight="1">
      <c r="A150" s="41" t="s">
        <v>30</v>
      </c>
      <c r="B150" s="42"/>
      <c r="C150" s="33"/>
      <c r="D150" s="34">
        <f>SUM(D149:D149)</f>
        <v>7</v>
      </c>
      <c r="E150" s="43"/>
      <c r="F150" s="43"/>
      <c r="G150" s="43"/>
      <c r="H150" s="43"/>
      <c r="I150" s="60">
        <f>SUM(I149:I149)</f>
        <v>0</v>
      </c>
      <c r="L150" s="11"/>
    </row>
    <row r="151" spans="1:12" ht="25.5" customHeight="1">
      <c r="A151" s="41" t="s">
        <v>92</v>
      </c>
      <c r="B151" s="42"/>
      <c r="C151" s="33"/>
      <c r="D151" s="34">
        <f>+D150+D147+D136+D132+D143+D139</f>
        <v>32</v>
      </c>
      <c r="E151" s="43"/>
      <c r="F151" s="43"/>
      <c r="G151" s="43"/>
      <c r="H151" s="43"/>
      <c r="I151" s="60">
        <f>+I150+I147+I136+I132+I143+I139</f>
        <v>0</v>
      </c>
      <c r="L151" s="11"/>
    </row>
    <row r="152" spans="1:12" ht="27.95" customHeight="1">
      <c r="A152" s="161" t="s">
        <v>145</v>
      </c>
      <c r="B152" s="143"/>
      <c r="C152" s="143"/>
      <c r="D152" s="143"/>
      <c r="E152" s="143"/>
      <c r="F152" s="143"/>
      <c r="G152" s="143"/>
      <c r="H152" s="143"/>
      <c r="I152" s="144"/>
      <c r="J152" s="30"/>
      <c r="L152" s="11"/>
    </row>
    <row r="153" spans="1:12" ht="25.5" customHeight="1">
      <c r="A153" s="45">
        <v>1</v>
      </c>
      <c r="B153" s="24" t="s">
        <v>65</v>
      </c>
      <c r="C153" s="25" t="s">
        <v>46</v>
      </c>
      <c r="D153" s="26">
        <v>1</v>
      </c>
      <c r="E153" s="28">
        <v>14</v>
      </c>
      <c r="F153" s="27"/>
      <c r="G153" s="46">
        <v>0</v>
      </c>
      <c r="H153" s="46">
        <v>0</v>
      </c>
      <c r="I153" s="59">
        <f>ROUND((F153+G153+H153)*D153,0)</f>
        <v>0</v>
      </c>
      <c r="J153" s="30">
        <v>1</v>
      </c>
      <c r="K153" s="11">
        <f>+I153</f>
        <v>0</v>
      </c>
      <c r="L153" s="11"/>
    </row>
    <row r="154" spans="1:12" ht="25.5" customHeight="1">
      <c r="A154" s="45">
        <f>+A153+1</f>
        <v>2</v>
      </c>
      <c r="B154" s="31" t="s">
        <v>29</v>
      </c>
      <c r="C154" s="32" t="s">
        <v>46</v>
      </c>
      <c r="D154" s="47">
        <v>2</v>
      </c>
      <c r="E154" s="48">
        <v>12</v>
      </c>
      <c r="F154" s="46"/>
      <c r="G154" s="46"/>
      <c r="H154" s="46"/>
      <c r="I154" s="59">
        <f>ROUND((F154+G154+H154)*D154,0)</f>
        <v>0</v>
      </c>
      <c r="J154" s="30">
        <v>2</v>
      </c>
      <c r="K154" s="11">
        <f>+I154</f>
        <v>0</v>
      </c>
      <c r="L154" s="11"/>
    </row>
    <row r="155" spans="1:12" ht="25.5" customHeight="1">
      <c r="A155" s="23">
        <f>+A154+1</f>
        <v>3</v>
      </c>
      <c r="B155" s="31" t="s">
        <v>34</v>
      </c>
      <c r="C155" s="25" t="s">
        <v>46</v>
      </c>
      <c r="D155" s="26">
        <v>2</v>
      </c>
      <c r="E155" s="28">
        <v>10</v>
      </c>
      <c r="F155" s="27"/>
      <c r="G155" s="27"/>
      <c r="H155" s="27"/>
      <c r="I155" s="29">
        <f>ROUND((F155+G155+H155)*D155,0)</f>
        <v>0</v>
      </c>
      <c r="J155" s="4">
        <v>2</v>
      </c>
      <c r="K155" s="11">
        <f>+I155</f>
        <v>0</v>
      </c>
      <c r="L155" s="11"/>
    </row>
    <row r="156" spans="1:12" ht="28.5" customHeight="1">
      <c r="A156" s="154" t="s">
        <v>30</v>
      </c>
      <c r="B156" s="155"/>
      <c r="C156" s="39"/>
      <c r="D156" s="34">
        <f>SUM(D153:D155)</f>
        <v>5</v>
      </c>
      <c r="E156" s="44"/>
      <c r="F156" s="44"/>
      <c r="G156" s="44"/>
      <c r="H156" s="44"/>
      <c r="I156" s="60">
        <f>SUM(I153:I155)</f>
        <v>0</v>
      </c>
      <c r="J156" s="30"/>
      <c r="L156" s="11"/>
    </row>
    <row r="157" spans="1:12" ht="27.95" customHeight="1">
      <c r="A157" s="134" t="s">
        <v>21</v>
      </c>
      <c r="B157" s="135"/>
      <c r="C157" s="135"/>
      <c r="D157" s="135"/>
      <c r="E157" s="135"/>
      <c r="F157" s="135"/>
      <c r="G157" s="135"/>
      <c r="H157" s="135"/>
      <c r="I157" s="136"/>
      <c r="L157" s="11"/>
    </row>
    <row r="158" spans="1:12" ht="28.5" customHeight="1">
      <c r="A158" s="23">
        <v>1</v>
      </c>
      <c r="B158" s="31" t="s">
        <v>69</v>
      </c>
      <c r="C158" s="25" t="s">
        <v>46</v>
      </c>
      <c r="D158" s="26">
        <v>1</v>
      </c>
      <c r="E158" s="28">
        <v>15</v>
      </c>
      <c r="F158" s="46"/>
      <c r="G158" s="46">
        <v>0</v>
      </c>
      <c r="H158" s="46">
        <v>0</v>
      </c>
      <c r="I158" s="59">
        <f>ROUND((F158+G158+H158)*D158,0)</f>
        <v>0</v>
      </c>
      <c r="J158" s="30">
        <v>1</v>
      </c>
      <c r="K158" s="11">
        <f>+I158</f>
        <v>0</v>
      </c>
      <c r="L158" s="11"/>
    </row>
    <row r="159" spans="1:12" ht="28.5" customHeight="1">
      <c r="A159" s="23">
        <f t="shared" ref="A159" si="9">+A158+1</f>
        <v>2</v>
      </c>
      <c r="B159" s="31" t="s">
        <v>70</v>
      </c>
      <c r="C159" s="25" t="s">
        <v>46</v>
      </c>
      <c r="D159" s="26">
        <v>2</v>
      </c>
      <c r="E159" s="28">
        <v>13</v>
      </c>
      <c r="F159" s="46"/>
      <c r="G159" s="46">
        <v>0</v>
      </c>
      <c r="H159" s="46">
        <v>0</v>
      </c>
      <c r="I159" s="59">
        <f>ROUND((F159+G159+H159)*D159,0)</f>
        <v>0</v>
      </c>
      <c r="J159" s="30">
        <v>2</v>
      </c>
      <c r="K159" s="11">
        <f>+I159</f>
        <v>0</v>
      </c>
      <c r="L159" s="11"/>
    </row>
    <row r="160" spans="1:12" ht="28.5" customHeight="1">
      <c r="A160" s="45">
        <f>+A159+1</f>
        <v>3</v>
      </c>
      <c r="B160" s="58" t="s">
        <v>32</v>
      </c>
      <c r="C160" s="32" t="s">
        <v>46</v>
      </c>
      <c r="D160" s="47">
        <v>1</v>
      </c>
      <c r="E160" s="48">
        <v>12</v>
      </c>
      <c r="F160" s="46"/>
      <c r="G160" s="46">
        <v>0</v>
      </c>
      <c r="H160" s="46">
        <v>0</v>
      </c>
      <c r="I160" s="59">
        <f>ROUND((F160+G160+H160)*D160,0)</f>
        <v>0</v>
      </c>
      <c r="J160" s="30">
        <v>1</v>
      </c>
      <c r="K160" s="11">
        <f>+I160</f>
        <v>0</v>
      </c>
      <c r="L160" s="11"/>
    </row>
    <row r="161" spans="1:12" ht="28.5" customHeight="1">
      <c r="A161" s="23">
        <f>+A160+1</f>
        <v>4</v>
      </c>
      <c r="B161" s="31" t="s">
        <v>29</v>
      </c>
      <c r="C161" s="25" t="s">
        <v>46</v>
      </c>
      <c r="D161" s="26">
        <v>3</v>
      </c>
      <c r="E161" s="28">
        <v>12</v>
      </c>
      <c r="F161" s="27"/>
      <c r="G161" s="27">
        <v>0</v>
      </c>
      <c r="H161" s="27">
        <v>0</v>
      </c>
      <c r="I161" s="29">
        <f>ROUND((F161+G161+H161)*D161,0)</f>
        <v>0</v>
      </c>
      <c r="J161" s="30">
        <v>3</v>
      </c>
      <c r="K161" s="11">
        <f>+I161</f>
        <v>0</v>
      </c>
      <c r="L161" s="11"/>
    </row>
    <row r="162" spans="1:12" ht="25.5" customHeight="1">
      <c r="A162" s="41" t="s">
        <v>30</v>
      </c>
      <c r="B162" s="42"/>
      <c r="C162" s="33"/>
      <c r="D162" s="34">
        <f>SUM(D158:D161)</f>
        <v>7</v>
      </c>
      <c r="E162" s="43"/>
      <c r="F162" s="43"/>
      <c r="G162" s="43"/>
      <c r="H162" s="43"/>
      <c r="I162" s="60">
        <f>SUM(I158:I161)</f>
        <v>0</v>
      </c>
      <c r="L162" s="11"/>
    </row>
    <row r="163" spans="1:12" ht="27.95" customHeight="1">
      <c r="A163" s="142" t="s">
        <v>134</v>
      </c>
      <c r="B163" s="143"/>
      <c r="C163" s="143"/>
      <c r="D163" s="143"/>
      <c r="E163" s="143"/>
      <c r="F163" s="143"/>
      <c r="G163" s="143"/>
      <c r="H163" s="143"/>
      <c r="I163" s="144"/>
      <c r="L163" s="11"/>
    </row>
    <row r="164" spans="1:12" ht="29.25" customHeight="1">
      <c r="A164" s="23">
        <v>1</v>
      </c>
      <c r="B164" s="31" t="s">
        <v>68</v>
      </c>
      <c r="C164" s="25" t="s">
        <v>46</v>
      </c>
      <c r="D164" s="26">
        <v>1</v>
      </c>
      <c r="E164" s="28">
        <v>13</v>
      </c>
      <c r="F164" s="27"/>
      <c r="G164" s="27">
        <v>0</v>
      </c>
      <c r="H164" s="27">
        <v>0</v>
      </c>
      <c r="I164" s="29">
        <f>ROUND((F164+G164+H164)*D164,0)</f>
        <v>0</v>
      </c>
      <c r="J164" s="4">
        <v>1</v>
      </c>
      <c r="K164" s="11">
        <f>+I164</f>
        <v>0</v>
      </c>
      <c r="L164" s="11"/>
    </row>
    <row r="165" spans="1:12" ht="29.25" customHeight="1">
      <c r="A165" s="23">
        <f>+A164+1</f>
        <v>2</v>
      </c>
      <c r="B165" s="31" t="s">
        <v>29</v>
      </c>
      <c r="C165" s="25" t="s">
        <v>46</v>
      </c>
      <c r="D165" s="26">
        <v>2</v>
      </c>
      <c r="E165" s="28">
        <v>12</v>
      </c>
      <c r="F165" s="27"/>
      <c r="G165" s="27"/>
      <c r="H165" s="27"/>
      <c r="I165" s="29">
        <f>ROUND((F165+G165+H165)*D165,0)</f>
        <v>0</v>
      </c>
      <c r="J165" s="4">
        <v>2</v>
      </c>
      <c r="K165" s="11">
        <f>+I165</f>
        <v>0</v>
      </c>
      <c r="L165" s="11"/>
    </row>
    <row r="166" spans="1:12" ht="25.5" customHeight="1">
      <c r="A166" s="41" t="s">
        <v>30</v>
      </c>
      <c r="B166" s="42"/>
      <c r="C166" s="33"/>
      <c r="D166" s="34">
        <f>SUM(D164:D165)</f>
        <v>3</v>
      </c>
      <c r="E166" s="43"/>
      <c r="F166" s="43"/>
      <c r="G166" s="43"/>
      <c r="H166" s="43"/>
      <c r="I166" s="60">
        <f>SUM(I164:I165)</f>
        <v>0</v>
      </c>
      <c r="L166" s="11"/>
    </row>
    <row r="167" spans="1:12" ht="27.95" customHeight="1">
      <c r="A167" s="142" t="s">
        <v>22</v>
      </c>
      <c r="B167" s="143"/>
      <c r="C167" s="143"/>
      <c r="D167" s="143"/>
      <c r="E167" s="143"/>
      <c r="F167" s="143"/>
      <c r="G167" s="143"/>
      <c r="H167" s="143"/>
      <c r="I167" s="144"/>
      <c r="L167" s="11"/>
    </row>
    <row r="168" spans="1:12" ht="28.5" customHeight="1">
      <c r="A168" s="23">
        <v>1</v>
      </c>
      <c r="B168" s="31" t="s">
        <v>68</v>
      </c>
      <c r="C168" s="25" t="s">
        <v>46</v>
      </c>
      <c r="D168" s="26">
        <v>1</v>
      </c>
      <c r="E168" s="28">
        <v>13</v>
      </c>
      <c r="F168" s="27"/>
      <c r="G168" s="27">
        <v>0</v>
      </c>
      <c r="H168" s="27">
        <v>0</v>
      </c>
      <c r="I168" s="29">
        <f>ROUND((F168+G168+H168)*D168,0)</f>
        <v>0</v>
      </c>
      <c r="J168" s="4">
        <v>1</v>
      </c>
      <c r="K168" s="11">
        <f>+I168</f>
        <v>0</v>
      </c>
      <c r="L168" s="11"/>
    </row>
    <row r="169" spans="1:12" ht="28.5" customHeight="1">
      <c r="A169" s="23">
        <f>+A168+1</f>
        <v>2</v>
      </c>
      <c r="B169" s="31" t="s">
        <v>35</v>
      </c>
      <c r="C169" s="25" t="s">
        <v>46</v>
      </c>
      <c r="D169" s="26">
        <v>1</v>
      </c>
      <c r="E169" s="28">
        <v>10</v>
      </c>
      <c r="F169" s="27"/>
      <c r="G169" s="27"/>
      <c r="H169" s="27"/>
      <c r="I169" s="29">
        <f>ROUND((F169+G169+H169)*D169,0)</f>
        <v>0</v>
      </c>
      <c r="J169" s="4">
        <v>1</v>
      </c>
      <c r="K169" s="11">
        <f>+I169</f>
        <v>0</v>
      </c>
      <c r="L169" s="11"/>
    </row>
    <row r="170" spans="1:12" ht="25.5" customHeight="1">
      <c r="A170" s="41" t="s">
        <v>30</v>
      </c>
      <c r="B170" s="42"/>
      <c r="C170" s="33"/>
      <c r="D170" s="34">
        <f>SUM(D168:D169)</f>
        <v>2</v>
      </c>
      <c r="E170" s="43"/>
      <c r="F170" s="43"/>
      <c r="G170" s="43"/>
      <c r="H170" s="43"/>
      <c r="I170" s="60">
        <f>SUM(I168:I169)</f>
        <v>0</v>
      </c>
      <c r="L170" s="11"/>
    </row>
    <row r="171" spans="1:12" ht="25.5" customHeight="1">
      <c r="A171" s="137" t="s">
        <v>92</v>
      </c>
      <c r="B171" s="138"/>
      <c r="C171" s="33"/>
      <c r="D171" s="34">
        <f>+D162+D166+D170</f>
        <v>12</v>
      </c>
      <c r="E171" s="43"/>
      <c r="F171" s="43"/>
      <c r="G171" s="43"/>
      <c r="H171" s="43"/>
      <c r="I171" s="60">
        <f>+I162+I166+I170</f>
        <v>0</v>
      </c>
      <c r="L171" s="11"/>
    </row>
    <row r="172" spans="1:12" ht="27.95" customHeight="1">
      <c r="A172" s="142" t="s">
        <v>93</v>
      </c>
      <c r="B172" s="143"/>
      <c r="C172" s="143"/>
      <c r="D172" s="143"/>
      <c r="E172" s="143"/>
      <c r="F172" s="143"/>
      <c r="G172" s="143"/>
      <c r="H172" s="143"/>
      <c r="I172" s="144"/>
      <c r="J172" s="30"/>
      <c r="L172" s="11"/>
    </row>
    <row r="173" spans="1:12" ht="28.5" customHeight="1">
      <c r="A173" s="45">
        <v>1</v>
      </c>
      <c r="B173" s="24" t="s">
        <v>68</v>
      </c>
      <c r="C173" s="25" t="s">
        <v>46</v>
      </c>
      <c r="D173" s="26">
        <v>1</v>
      </c>
      <c r="E173" s="28">
        <v>14</v>
      </c>
      <c r="F173" s="27"/>
      <c r="G173" s="46">
        <v>0</v>
      </c>
      <c r="H173" s="46">
        <v>0</v>
      </c>
      <c r="I173" s="59">
        <f>ROUND((F173+G173+H173)*D173,0)</f>
        <v>0</v>
      </c>
      <c r="J173" s="30">
        <v>1</v>
      </c>
      <c r="K173" s="11">
        <f>+I173</f>
        <v>0</v>
      </c>
      <c r="L173" s="11"/>
    </row>
    <row r="174" spans="1:12" ht="28.5" customHeight="1">
      <c r="A174" s="45">
        <f>+A173+1</f>
        <v>2</v>
      </c>
      <c r="B174" s="24" t="s">
        <v>29</v>
      </c>
      <c r="C174" s="32" t="s">
        <v>46</v>
      </c>
      <c r="D174" s="47">
        <v>1</v>
      </c>
      <c r="E174" s="48">
        <v>12</v>
      </c>
      <c r="F174" s="46"/>
      <c r="G174" s="46">
        <v>0</v>
      </c>
      <c r="H174" s="46">
        <v>0</v>
      </c>
      <c r="I174" s="59">
        <f>ROUND((F174+G174+H174)*D174,0)</f>
        <v>0</v>
      </c>
      <c r="J174" s="30">
        <v>1</v>
      </c>
      <c r="K174" s="11">
        <f>+I174</f>
        <v>0</v>
      </c>
      <c r="L174" s="11"/>
    </row>
    <row r="175" spans="1:12" ht="28.5" customHeight="1">
      <c r="A175" s="45">
        <f>+A174+1</f>
        <v>3</v>
      </c>
      <c r="B175" s="31" t="s">
        <v>35</v>
      </c>
      <c r="C175" s="32" t="s">
        <v>46</v>
      </c>
      <c r="D175" s="47">
        <v>1</v>
      </c>
      <c r="E175" s="48">
        <v>10</v>
      </c>
      <c r="F175" s="46"/>
      <c r="G175" s="46"/>
      <c r="H175" s="46"/>
      <c r="I175" s="59">
        <f>ROUND((F175+G175+H175)*D175,0)</f>
        <v>0</v>
      </c>
      <c r="J175" s="30">
        <v>1</v>
      </c>
      <c r="K175" s="11">
        <f>+I175</f>
        <v>0</v>
      </c>
      <c r="L175" s="11"/>
    </row>
    <row r="176" spans="1:12" ht="25.5" customHeight="1">
      <c r="A176" s="154" t="s">
        <v>30</v>
      </c>
      <c r="B176" s="155"/>
      <c r="C176" s="39"/>
      <c r="D176" s="34">
        <f>SUM(D173:D175)</f>
        <v>3</v>
      </c>
      <c r="E176" s="44"/>
      <c r="F176" s="44"/>
      <c r="G176" s="44"/>
      <c r="H176" s="44"/>
      <c r="I176" s="60">
        <f>SUM(I173:I175)</f>
        <v>0</v>
      </c>
      <c r="J176" s="30"/>
      <c r="L176" s="11"/>
    </row>
    <row r="177" spans="1:12" ht="27.95" customHeight="1">
      <c r="A177" s="142" t="s">
        <v>132</v>
      </c>
      <c r="B177" s="143"/>
      <c r="C177" s="143"/>
      <c r="D177" s="143"/>
      <c r="E177" s="143"/>
      <c r="F177" s="143"/>
      <c r="G177" s="143"/>
      <c r="H177" s="143"/>
      <c r="I177" s="144"/>
      <c r="J177" s="30"/>
      <c r="L177" s="11"/>
    </row>
    <row r="178" spans="1:12" ht="27.75" customHeight="1">
      <c r="A178" s="45">
        <v>1</v>
      </c>
      <c r="B178" s="24" t="s">
        <v>29</v>
      </c>
      <c r="C178" s="32" t="s">
        <v>46</v>
      </c>
      <c r="D178" s="47">
        <v>1</v>
      </c>
      <c r="E178" s="48">
        <v>12</v>
      </c>
      <c r="F178" s="46"/>
      <c r="G178" s="46">
        <v>0</v>
      </c>
      <c r="H178" s="46">
        <v>0</v>
      </c>
      <c r="I178" s="59">
        <f>ROUND((F178+G178+H178)*D178,0)</f>
        <v>0</v>
      </c>
      <c r="J178" s="30">
        <v>1</v>
      </c>
      <c r="K178" s="11">
        <f>+I178</f>
        <v>0</v>
      </c>
      <c r="L178" s="11"/>
    </row>
    <row r="179" spans="1:12" ht="27.75" customHeight="1">
      <c r="A179" s="45">
        <v>2</v>
      </c>
      <c r="B179" s="31" t="s">
        <v>131</v>
      </c>
      <c r="C179" s="32" t="s">
        <v>15</v>
      </c>
      <c r="D179" s="47">
        <v>3</v>
      </c>
      <c r="E179" s="48">
        <v>10</v>
      </c>
      <c r="F179" s="46"/>
      <c r="G179" s="46"/>
      <c r="H179" s="46"/>
      <c r="I179" s="59">
        <f>ROUND((F179+G179+H179)*D179,0)</f>
        <v>0</v>
      </c>
      <c r="J179" s="30"/>
      <c r="K179" s="11"/>
      <c r="L179" s="11"/>
    </row>
    <row r="180" spans="1:12" ht="25.5" customHeight="1">
      <c r="A180" s="154" t="s">
        <v>30</v>
      </c>
      <c r="B180" s="155"/>
      <c r="C180" s="39"/>
      <c r="D180" s="34">
        <f>SUM(D178:D179)</f>
        <v>4</v>
      </c>
      <c r="E180" s="44"/>
      <c r="F180" s="44"/>
      <c r="G180" s="44"/>
      <c r="H180" s="44"/>
      <c r="I180" s="60">
        <f>SUM(I178:I179)</f>
        <v>0</v>
      </c>
      <c r="J180" s="30"/>
      <c r="L180" s="11"/>
    </row>
    <row r="181" spans="1:12" ht="25.5" customHeight="1">
      <c r="A181" s="154" t="s">
        <v>99</v>
      </c>
      <c r="B181" s="155"/>
      <c r="C181" s="39"/>
      <c r="D181" s="34">
        <f>+D176+D180</f>
        <v>7</v>
      </c>
      <c r="E181" s="44"/>
      <c r="F181" s="44"/>
      <c r="G181" s="44"/>
      <c r="H181" s="44"/>
      <c r="I181" s="60">
        <f>+I176+I180</f>
        <v>0</v>
      </c>
      <c r="J181" s="30"/>
      <c r="L181" s="11"/>
    </row>
    <row r="182" spans="1:12" ht="27.95" customHeight="1">
      <c r="A182" s="134" t="s">
        <v>23</v>
      </c>
      <c r="B182" s="135"/>
      <c r="C182" s="135"/>
      <c r="D182" s="135"/>
      <c r="E182" s="135"/>
      <c r="F182" s="135"/>
      <c r="G182" s="135"/>
      <c r="H182" s="135"/>
      <c r="I182" s="136"/>
      <c r="L182" s="11"/>
    </row>
    <row r="183" spans="1:12" ht="25.5" customHeight="1">
      <c r="A183" s="23">
        <v>1</v>
      </c>
      <c r="B183" s="31" t="s">
        <v>65</v>
      </c>
      <c r="C183" s="25" t="s">
        <v>46</v>
      </c>
      <c r="D183" s="26">
        <v>1</v>
      </c>
      <c r="E183" s="28">
        <v>13</v>
      </c>
      <c r="F183" s="27"/>
      <c r="G183" s="27">
        <v>0</v>
      </c>
      <c r="H183" s="27">
        <v>0</v>
      </c>
      <c r="I183" s="29">
        <f t="shared" ref="I183:I188" si="10">ROUND((F183+G183+H183)*D183,0)</f>
        <v>0</v>
      </c>
      <c r="J183" s="30">
        <v>1</v>
      </c>
      <c r="K183" s="11">
        <f>+I183</f>
        <v>0</v>
      </c>
      <c r="L183" s="11"/>
    </row>
    <row r="184" spans="1:12" ht="29.25" customHeight="1">
      <c r="A184" s="69">
        <v>2</v>
      </c>
      <c r="B184" s="70" t="s">
        <v>101</v>
      </c>
      <c r="C184" s="71" t="s">
        <v>46</v>
      </c>
      <c r="D184" s="72">
        <v>1</v>
      </c>
      <c r="E184" s="73">
        <v>12</v>
      </c>
      <c r="F184" s="74"/>
      <c r="G184" s="74"/>
      <c r="H184" s="74"/>
      <c r="I184" s="75">
        <f t="shared" si="10"/>
        <v>0</v>
      </c>
      <c r="J184" s="30">
        <v>1</v>
      </c>
      <c r="K184" s="11">
        <f>+I184</f>
        <v>0</v>
      </c>
      <c r="L184" s="11"/>
    </row>
    <row r="185" spans="1:12" ht="25.5" customHeight="1">
      <c r="A185" s="23">
        <f>+A184+1</f>
        <v>3</v>
      </c>
      <c r="B185" s="31" t="s">
        <v>37</v>
      </c>
      <c r="C185" s="25" t="s">
        <v>15</v>
      </c>
      <c r="D185" s="26">
        <v>1</v>
      </c>
      <c r="E185" s="28">
        <v>10</v>
      </c>
      <c r="F185" s="27"/>
      <c r="G185" s="27">
        <v>0</v>
      </c>
      <c r="H185" s="27">
        <v>0</v>
      </c>
      <c r="I185" s="29">
        <f t="shared" si="10"/>
        <v>0</v>
      </c>
      <c r="J185" s="30"/>
      <c r="L185" s="11"/>
    </row>
    <row r="186" spans="1:12" ht="25.5" customHeight="1">
      <c r="A186" s="23">
        <f>+A185+1</f>
        <v>4</v>
      </c>
      <c r="B186" s="31" t="s">
        <v>106</v>
      </c>
      <c r="C186" s="25" t="s">
        <v>15</v>
      </c>
      <c r="D186" s="26">
        <v>1</v>
      </c>
      <c r="E186" s="28">
        <v>6</v>
      </c>
      <c r="F186" s="27"/>
      <c r="G186" s="27">
        <v>0</v>
      </c>
      <c r="H186" s="27">
        <v>0</v>
      </c>
      <c r="I186" s="29">
        <f t="shared" si="10"/>
        <v>0</v>
      </c>
      <c r="J186" s="30"/>
      <c r="L186" s="11"/>
    </row>
    <row r="187" spans="1:12" ht="25.5" customHeight="1">
      <c r="A187" s="23">
        <f>+A186+1</f>
        <v>5</v>
      </c>
      <c r="B187" s="24" t="s">
        <v>38</v>
      </c>
      <c r="C187" s="25" t="s">
        <v>14</v>
      </c>
      <c r="D187" s="26">
        <v>1</v>
      </c>
      <c r="E187" s="28">
        <v>6</v>
      </c>
      <c r="F187" s="27"/>
      <c r="G187" s="27">
        <v>0</v>
      </c>
      <c r="H187" s="27">
        <v>0</v>
      </c>
      <c r="I187" s="29">
        <f t="shared" si="10"/>
        <v>0</v>
      </c>
      <c r="J187" s="30"/>
      <c r="L187" s="11"/>
    </row>
    <row r="188" spans="1:12" ht="25.5" customHeight="1">
      <c r="A188" s="23">
        <f>+A187+1</f>
        <v>6</v>
      </c>
      <c r="B188" s="31" t="s">
        <v>36</v>
      </c>
      <c r="C188" s="25" t="s">
        <v>14</v>
      </c>
      <c r="D188" s="26">
        <v>4</v>
      </c>
      <c r="E188" s="28">
        <v>2</v>
      </c>
      <c r="F188" s="27"/>
      <c r="G188" s="27"/>
      <c r="H188" s="27"/>
      <c r="I188" s="29">
        <f t="shared" si="10"/>
        <v>0</v>
      </c>
      <c r="L188" s="11"/>
    </row>
    <row r="189" spans="1:12" ht="24.95" customHeight="1">
      <c r="A189" s="41" t="s">
        <v>30</v>
      </c>
      <c r="B189" s="42"/>
      <c r="C189" s="39"/>
      <c r="D189" s="34">
        <f>+SUM(D183:D188)</f>
        <v>9</v>
      </c>
      <c r="E189" s="43"/>
      <c r="F189" s="43"/>
      <c r="G189" s="43"/>
      <c r="H189" s="43"/>
      <c r="I189" s="60">
        <f>+SUM(I183:I188)</f>
        <v>0</v>
      </c>
      <c r="L189" s="11"/>
    </row>
    <row r="190" spans="1:12" ht="30" customHeight="1">
      <c r="A190" s="134" t="s">
        <v>83</v>
      </c>
      <c r="B190" s="135"/>
      <c r="C190" s="135"/>
      <c r="D190" s="135"/>
      <c r="E190" s="135"/>
      <c r="F190" s="135"/>
      <c r="G190" s="135"/>
      <c r="H190" s="135"/>
      <c r="I190" s="136"/>
      <c r="L190" s="11"/>
    </row>
    <row r="191" spans="1:12" ht="25.5" customHeight="1">
      <c r="A191" s="23">
        <v>1</v>
      </c>
      <c r="B191" s="24" t="s">
        <v>65</v>
      </c>
      <c r="C191" s="25" t="s">
        <v>46</v>
      </c>
      <c r="D191" s="26">
        <v>1</v>
      </c>
      <c r="E191" s="28">
        <v>15</v>
      </c>
      <c r="F191" s="27"/>
      <c r="G191" s="27"/>
      <c r="H191" s="27"/>
      <c r="I191" s="29">
        <f t="shared" ref="I191:I200" si="11">ROUND((F191+G191+H191)*D191,0)</f>
        <v>0</v>
      </c>
      <c r="J191" s="30">
        <v>1</v>
      </c>
      <c r="K191" s="11">
        <f t="shared" ref="K191:K198" si="12">+I191</f>
        <v>0</v>
      </c>
      <c r="L191" s="11"/>
    </row>
    <row r="192" spans="1:12" ht="26.25" customHeight="1">
      <c r="A192" s="23">
        <f t="shared" ref="A192:A197" si="13">+A191+1</f>
        <v>2</v>
      </c>
      <c r="B192" s="24" t="s">
        <v>101</v>
      </c>
      <c r="C192" s="25" t="s">
        <v>46</v>
      </c>
      <c r="D192" s="26">
        <v>1</v>
      </c>
      <c r="E192" s="28">
        <v>13</v>
      </c>
      <c r="F192" s="27"/>
      <c r="G192" s="27"/>
      <c r="H192" s="27"/>
      <c r="I192" s="29">
        <f t="shared" ref="I192" si="14">ROUND((F192+G192+H192)*D192,0)</f>
        <v>0</v>
      </c>
      <c r="J192" s="30">
        <v>1</v>
      </c>
      <c r="K192" s="11">
        <f t="shared" ref="K192" si="15">+I192</f>
        <v>0</v>
      </c>
      <c r="L192" s="11"/>
    </row>
    <row r="193" spans="1:13" ht="25.5" customHeight="1">
      <c r="A193" s="23">
        <f t="shared" si="13"/>
        <v>3</v>
      </c>
      <c r="B193" s="24" t="s">
        <v>40</v>
      </c>
      <c r="C193" s="25" t="s">
        <v>46</v>
      </c>
      <c r="D193" s="26">
        <v>1</v>
      </c>
      <c r="E193" s="28">
        <v>13</v>
      </c>
      <c r="F193" s="27"/>
      <c r="G193" s="27"/>
      <c r="H193" s="27"/>
      <c r="I193" s="29">
        <f t="shared" si="11"/>
        <v>0</v>
      </c>
      <c r="J193" s="30">
        <v>1</v>
      </c>
      <c r="K193" s="11">
        <f t="shared" si="12"/>
        <v>0</v>
      </c>
      <c r="L193" s="11"/>
    </row>
    <row r="194" spans="1:13" ht="26.25" customHeight="1">
      <c r="A194" s="23">
        <f t="shared" si="13"/>
        <v>4</v>
      </c>
      <c r="B194" s="24" t="s">
        <v>29</v>
      </c>
      <c r="C194" s="25" t="s">
        <v>46</v>
      </c>
      <c r="D194" s="26">
        <v>1</v>
      </c>
      <c r="E194" s="28">
        <v>12</v>
      </c>
      <c r="F194" s="27"/>
      <c r="G194" s="27"/>
      <c r="H194" s="27"/>
      <c r="I194" s="29">
        <f t="shared" si="11"/>
        <v>0</v>
      </c>
      <c r="J194" s="30">
        <v>1</v>
      </c>
      <c r="K194" s="11">
        <f t="shared" si="12"/>
        <v>0</v>
      </c>
      <c r="L194" s="11"/>
    </row>
    <row r="195" spans="1:13" ht="37.5">
      <c r="A195" s="23">
        <f t="shared" si="13"/>
        <v>5</v>
      </c>
      <c r="B195" s="31" t="s">
        <v>86</v>
      </c>
      <c r="C195" s="25" t="s">
        <v>46</v>
      </c>
      <c r="D195" s="26">
        <v>1</v>
      </c>
      <c r="E195" s="28">
        <v>12</v>
      </c>
      <c r="F195" s="27"/>
      <c r="G195" s="27"/>
      <c r="H195" s="27"/>
      <c r="I195" s="29">
        <f t="shared" si="11"/>
        <v>0</v>
      </c>
      <c r="J195" s="30">
        <v>1</v>
      </c>
      <c r="K195" s="11">
        <f t="shared" si="12"/>
        <v>0</v>
      </c>
      <c r="L195" s="11"/>
    </row>
    <row r="196" spans="1:13" ht="37.5">
      <c r="A196" s="23">
        <f t="shared" si="13"/>
        <v>6</v>
      </c>
      <c r="B196" s="31" t="s">
        <v>87</v>
      </c>
      <c r="C196" s="25" t="s">
        <v>46</v>
      </c>
      <c r="D196" s="26">
        <v>1</v>
      </c>
      <c r="E196" s="28">
        <v>12</v>
      </c>
      <c r="F196" s="27"/>
      <c r="G196" s="27"/>
      <c r="H196" s="27"/>
      <c r="I196" s="29">
        <f t="shared" ref="I196" si="16">ROUND((F196+G196+H196)*D196,0)</f>
        <v>0</v>
      </c>
      <c r="J196" s="30">
        <v>1</v>
      </c>
      <c r="K196" s="11">
        <f t="shared" si="12"/>
        <v>0</v>
      </c>
      <c r="L196" s="11"/>
    </row>
    <row r="197" spans="1:13" ht="39" customHeight="1">
      <c r="A197" s="23">
        <f t="shared" si="13"/>
        <v>7</v>
      </c>
      <c r="B197" s="31" t="s">
        <v>82</v>
      </c>
      <c r="C197" s="25" t="s">
        <v>46</v>
      </c>
      <c r="D197" s="26">
        <v>1</v>
      </c>
      <c r="E197" s="28">
        <v>12</v>
      </c>
      <c r="F197" s="27"/>
      <c r="G197" s="27"/>
      <c r="H197" s="27"/>
      <c r="I197" s="29">
        <f t="shared" si="11"/>
        <v>0</v>
      </c>
      <c r="J197" s="30">
        <v>1</v>
      </c>
      <c r="K197" s="11">
        <f t="shared" si="12"/>
        <v>0</v>
      </c>
      <c r="L197" s="11"/>
    </row>
    <row r="198" spans="1:13" ht="39" customHeight="1">
      <c r="A198" s="23">
        <f t="shared" ref="A198:A199" si="17">+A197+1</f>
        <v>8</v>
      </c>
      <c r="B198" s="31" t="s">
        <v>39</v>
      </c>
      <c r="C198" s="25" t="s">
        <v>46</v>
      </c>
      <c r="D198" s="26">
        <v>1</v>
      </c>
      <c r="E198" s="28">
        <v>12</v>
      </c>
      <c r="F198" s="27"/>
      <c r="G198" s="27"/>
      <c r="H198" s="27"/>
      <c r="I198" s="29">
        <f t="shared" si="11"/>
        <v>0</v>
      </c>
      <c r="J198" s="30">
        <v>1</v>
      </c>
      <c r="K198" s="11">
        <f t="shared" si="12"/>
        <v>0</v>
      </c>
      <c r="L198" s="11"/>
    </row>
    <row r="199" spans="1:13" ht="39" customHeight="1">
      <c r="A199" s="23">
        <f t="shared" si="17"/>
        <v>9</v>
      </c>
      <c r="B199" s="31" t="s">
        <v>127</v>
      </c>
      <c r="C199" s="25" t="s">
        <v>46</v>
      </c>
      <c r="D199" s="26">
        <v>1</v>
      </c>
      <c r="E199" s="28">
        <v>12</v>
      </c>
      <c r="F199" s="27"/>
      <c r="G199" s="27"/>
      <c r="H199" s="27"/>
      <c r="I199" s="29">
        <f t="shared" ref="I199" si="18">ROUND((F199+G199+H199)*D199,0)</f>
        <v>0</v>
      </c>
      <c r="J199" s="30">
        <v>1</v>
      </c>
      <c r="K199" s="11">
        <f t="shared" ref="K199" si="19">+I199</f>
        <v>0</v>
      </c>
      <c r="L199" s="11"/>
    </row>
    <row r="200" spans="1:13" ht="25.5" customHeight="1">
      <c r="A200" s="23">
        <f>+A199+1</f>
        <v>10</v>
      </c>
      <c r="B200" s="24" t="s">
        <v>35</v>
      </c>
      <c r="C200" s="25" t="s">
        <v>15</v>
      </c>
      <c r="D200" s="26">
        <v>1</v>
      </c>
      <c r="E200" s="28">
        <v>10</v>
      </c>
      <c r="F200" s="27"/>
      <c r="G200" s="27"/>
      <c r="H200" s="27"/>
      <c r="I200" s="29">
        <f t="shared" si="11"/>
        <v>0</v>
      </c>
      <c r="J200" s="30"/>
      <c r="K200" s="11"/>
      <c r="L200" s="11"/>
    </row>
    <row r="201" spans="1:13" ht="25.5" customHeight="1">
      <c r="A201" s="41" t="s">
        <v>30</v>
      </c>
      <c r="B201" s="42"/>
      <c r="C201" s="33"/>
      <c r="D201" s="34">
        <f>SUM(D191:D200)</f>
        <v>10</v>
      </c>
      <c r="E201" s="43"/>
      <c r="F201" s="43"/>
      <c r="G201" s="43"/>
      <c r="H201" s="43"/>
      <c r="I201" s="60">
        <f>SUM(I191:I200)</f>
        <v>0</v>
      </c>
      <c r="L201" s="11"/>
    </row>
    <row r="202" spans="1:13" ht="30" customHeight="1">
      <c r="A202" s="134" t="s">
        <v>24</v>
      </c>
      <c r="B202" s="135"/>
      <c r="C202" s="135"/>
      <c r="D202" s="135"/>
      <c r="E202" s="135"/>
      <c r="F202" s="135"/>
      <c r="G202" s="135"/>
      <c r="H202" s="135"/>
      <c r="I202" s="136"/>
      <c r="L202" s="11"/>
    </row>
    <row r="203" spans="1:13" ht="29.25" customHeight="1">
      <c r="A203" s="62">
        <v>1</v>
      </c>
      <c r="B203" s="63" t="s">
        <v>65</v>
      </c>
      <c r="C203" s="64" t="s">
        <v>46</v>
      </c>
      <c r="D203" s="65">
        <v>1</v>
      </c>
      <c r="E203" s="66">
        <v>14</v>
      </c>
      <c r="F203" s="67"/>
      <c r="G203" s="67">
        <v>0</v>
      </c>
      <c r="H203" s="67">
        <v>0</v>
      </c>
      <c r="I203" s="68">
        <f>ROUND((F203+G203+H203)*D203,0)</f>
        <v>0</v>
      </c>
      <c r="J203" s="30">
        <v>1</v>
      </c>
      <c r="K203" s="11">
        <f>+I203</f>
        <v>0</v>
      </c>
      <c r="L203" s="11"/>
    </row>
    <row r="204" spans="1:13" ht="29.25" customHeight="1">
      <c r="A204" s="69">
        <v>2</v>
      </c>
      <c r="B204" s="70" t="s">
        <v>101</v>
      </c>
      <c r="C204" s="71" t="s">
        <v>46</v>
      </c>
      <c r="D204" s="72">
        <v>1</v>
      </c>
      <c r="E204" s="73">
        <v>13</v>
      </c>
      <c r="F204" s="74"/>
      <c r="G204" s="74"/>
      <c r="H204" s="74"/>
      <c r="I204" s="75">
        <f>ROUND((F204+G204+H204)*D204,0)</f>
        <v>0</v>
      </c>
      <c r="J204" s="30">
        <v>1</v>
      </c>
      <c r="K204" s="11">
        <f>+I204</f>
        <v>0</v>
      </c>
      <c r="L204" s="11"/>
    </row>
    <row r="205" spans="1:13" ht="29.25" customHeight="1">
      <c r="A205" s="23">
        <f t="shared" ref="A205" si="20">+A204+1</f>
        <v>3</v>
      </c>
      <c r="B205" s="24" t="s">
        <v>29</v>
      </c>
      <c r="C205" s="25" t="s">
        <v>46</v>
      </c>
      <c r="D205" s="26">
        <v>1</v>
      </c>
      <c r="E205" s="28">
        <v>12</v>
      </c>
      <c r="F205" s="27"/>
      <c r="G205" s="27"/>
      <c r="H205" s="27"/>
      <c r="I205" s="29">
        <f>ROUND((F205+G205+H205)*D205,0)</f>
        <v>0</v>
      </c>
      <c r="J205" s="30">
        <v>1</v>
      </c>
      <c r="K205" s="11">
        <f>+I205</f>
        <v>0</v>
      </c>
      <c r="L205" s="11"/>
    </row>
    <row r="206" spans="1:13" ht="29.25" customHeight="1">
      <c r="A206" s="23">
        <f>+A205+1</f>
        <v>4</v>
      </c>
      <c r="B206" s="31" t="s">
        <v>35</v>
      </c>
      <c r="C206" s="25" t="s">
        <v>15</v>
      </c>
      <c r="D206" s="26">
        <v>4</v>
      </c>
      <c r="E206" s="28">
        <v>10</v>
      </c>
      <c r="F206" s="27"/>
      <c r="G206" s="27"/>
      <c r="H206" s="27"/>
      <c r="I206" s="29">
        <f>ROUND((F206+G206+H206)*D206,0)</f>
        <v>0</v>
      </c>
      <c r="L206" s="11"/>
    </row>
    <row r="207" spans="1:13" ht="25.5" customHeight="1">
      <c r="A207" s="41" t="s">
        <v>30</v>
      </c>
      <c r="B207" s="42"/>
      <c r="C207" s="33"/>
      <c r="D207" s="34">
        <f>SUM(D203:D206)</f>
        <v>7</v>
      </c>
      <c r="E207" s="43"/>
      <c r="F207" s="43"/>
      <c r="G207" s="43"/>
      <c r="H207" s="43"/>
      <c r="I207" s="60">
        <f>SUM(I203:I206)</f>
        <v>0</v>
      </c>
      <c r="L207" s="11"/>
      <c r="M207" s="49"/>
    </row>
    <row r="208" spans="1:13" s="76" customFormat="1" ht="27" customHeight="1">
      <c r="A208" s="134" t="s">
        <v>80</v>
      </c>
      <c r="B208" s="135"/>
      <c r="C208" s="135"/>
      <c r="D208" s="135"/>
      <c r="E208" s="135"/>
      <c r="F208" s="135"/>
      <c r="G208" s="135"/>
      <c r="H208" s="135"/>
      <c r="I208" s="136"/>
      <c r="K208" s="4"/>
      <c r="L208" s="11"/>
    </row>
    <row r="209" spans="1:12" s="76" customFormat="1" ht="25.5" customHeight="1">
      <c r="A209" s="23">
        <v>1</v>
      </c>
      <c r="B209" s="24" t="s">
        <v>65</v>
      </c>
      <c r="C209" s="25" t="s">
        <v>46</v>
      </c>
      <c r="D209" s="26">
        <v>1</v>
      </c>
      <c r="E209" s="28">
        <v>14</v>
      </c>
      <c r="F209" s="27"/>
      <c r="G209" s="27">
        <v>0</v>
      </c>
      <c r="H209" s="27">
        <v>0</v>
      </c>
      <c r="I209" s="29">
        <f>ROUND((F209+G209+H209)*D209,0)</f>
        <v>0</v>
      </c>
      <c r="J209" s="30">
        <v>1</v>
      </c>
      <c r="K209" s="11">
        <f>+I209</f>
        <v>0</v>
      </c>
      <c r="L209" s="11"/>
    </row>
    <row r="210" spans="1:12" s="76" customFormat="1" ht="25.5" customHeight="1">
      <c r="A210" s="23">
        <f>+A209+1</f>
        <v>2</v>
      </c>
      <c r="B210" s="24" t="s">
        <v>101</v>
      </c>
      <c r="C210" s="25" t="s">
        <v>46</v>
      </c>
      <c r="D210" s="26">
        <v>1</v>
      </c>
      <c r="E210" s="28">
        <v>13</v>
      </c>
      <c r="F210" s="27"/>
      <c r="G210" s="27">
        <v>0</v>
      </c>
      <c r="H210" s="27">
        <v>0</v>
      </c>
      <c r="I210" s="29">
        <f>ROUND((F210+G210+H210)*D210,0)</f>
        <v>0</v>
      </c>
      <c r="J210" s="30">
        <v>1</v>
      </c>
      <c r="K210" s="11">
        <f>+I210</f>
        <v>0</v>
      </c>
      <c r="L210" s="11"/>
    </row>
    <row r="211" spans="1:12" s="76" customFormat="1" ht="25.5" customHeight="1">
      <c r="A211" s="23">
        <f>+A210+1</f>
        <v>3</v>
      </c>
      <c r="B211" s="24" t="s">
        <v>41</v>
      </c>
      <c r="C211" s="25" t="s">
        <v>46</v>
      </c>
      <c r="D211" s="26">
        <v>1</v>
      </c>
      <c r="E211" s="28">
        <v>12</v>
      </c>
      <c r="F211" s="27"/>
      <c r="G211" s="27">
        <v>0</v>
      </c>
      <c r="H211" s="27">
        <v>0</v>
      </c>
      <c r="I211" s="29">
        <f>ROUND((F211+G211+H211)*D211,0)</f>
        <v>0</v>
      </c>
      <c r="J211" s="30">
        <v>1</v>
      </c>
      <c r="K211" s="11">
        <f>+I211</f>
        <v>0</v>
      </c>
      <c r="L211" s="11"/>
    </row>
    <row r="212" spans="1:12" s="76" customFormat="1" ht="25.5" customHeight="1">
      <c r="A212" s="23">
        <f>A211+1</f>
        <v>4</v>
      </c>
      <c r="B212" s="31" t="s">
        <v>42</v>
      </c>
      <c r="C212" s="25" t="s">
        <v>46</v>
      </c>
      <c r="D212" s="26">
        <v>1</v>
      </c>
      <c r="E212" s="28">
        <v>10</v>
      </c>
      <c r="F212" s="27"/>
      <c r="G212" s="27"/>
      <c r="H212" s="27"/>
      <c r="I212" s="29">
        <f>ROUND((F212+G212+H212)*D212,0)</f>
        <v>0</v>
      </c>
      <c r="J212" s="30">
        <v>1</v>
      </c>
      <c r="K212" s="11">
        <f>+I212</f>
        <v>0</v>
      </c>
      <c r="L212" s="11"/>
    </row>
    <row r="213" spans="1:12" s="76" customFormat="1" ht="25.5" customHeight="1">
      <c r="A213" s="41" t="s">
        <v>30</v>
      </c>
      <c r="B213" s="42"/>
      <c r="C213" s="33"/>
      <c r="D213" s="34">
        <f>SUM(D209:D212)</f>
        <v>4</v>
      </c>
      <c r="E213" s="43"/>
      <c r="F213" s="43"/>
      <c r="G213" s="43"/>
      <c r="H213" s="43"/>
      <c r="I213" s="60">
        <f>SUM(I209:I212)</f>
        <v>0</v>
      </c>
      <c r="K213" s="4"/>
      <c r="L213" s="11"/>
    </row>
    <row r="214" spans="1:12" s="76" customFormat="1" ht="30" customHeight="1">
      <c r="A214" s="134" t="s">
        <v>25</v>
      </c>
      <c r="B214" s="135"/>
      <c r="C214" s="135"/>
      <c r="D214" s="135"/>
      <c r="E214" s="135"/>
      <c r="F214" s="135"/>
      <c r="G214" s="135"/>
      <c r="H214" s="135"/>
      <c r="I214" s="136"/>
      <c r="K214" s="4"/>
      <c r="L214" s="11"/>
    </row>
    <row r="215" spans="1:12" s="76" customFormat="1" ht="25.5" customHeight="1">
      <c r="A215" s="23">
        <v>1</v>
      </c>
      <c r="B215" s="24" t="s">
        <v>65</v>
      </c>
      <c r="C215" s="25" t="s">
        <v>46</v>
      </c>
      <c r="D215" s="26">
        <v>1</v>
      </c>
      <c r="E215" s="28"/>
      <c r="F215" s="27" t="s">
        <v>13</v>
      </c>
      <c r="G215" s="27">
        <v>0</v>
      </c>
      <c r="H215" s="27">
        <v>0</v>
      </c>
      <c r="I215" s="29" t="s">
        <v>13</v>
      </c>
      <c r="J215" s="30">
        <v>1</v>
      </c>
      <c r="K215" s="11"/>
      <c r="L215" s="11"/>
    </row>
    <row r="216" spans="1:12" ht="30" customHeight="1">
      <c r="A216" s="134" t="s">
        <v>88</v>
      </c>
      <c r="B216" s="135"/>
      <c r="C216" s="135"/>
      <c r="D216" s="135"/>
      <c r="E216" s="135"/>
      <c r="F216" s="135"/>
      <c r="G216" s="135"/>
      <c r="H216" s="135"/>
      <c r="I216" s="136"/>
      <c r="L216" s="11"/>
    </row>
    <row r="217" spans="1:12" ht="25.5" customHeight="1">
      <c r="A217" s="23">
        <v>1</v>
      </c>
      <c r="B217" s="24" t="s">
        <v>125</v>
      </c>
      <c r="C217" s="25" t="s">
        <v>46</v>
      </c>
      <c r="D217" s="26">
        <v>1</v>
      </c>
      <c r="E217" s="28">
        <v>13</v>
      </c>
      <c r="F217" s="27"/>
      <c r="G217" s="27">
        <v>0</v>
      </c>
      <c r="H217" s="27">
        <v>0</v>
      </c>
      <c r="I217" s="29">
        <f>ROUND((F217+G217+H217)*D217,0)</f>
        <v>0</v>
      </c>
      <c r="J217" s="30">
        <v>1</v>
      </c>
      <c r="K217" s="11">
        <f>+I217</f>
        <v>0</v>
      </c>
      <c r="L217" s="11"/>
    </row>
    <row r="218" spans="1:12" s="76" customFormat="1" ht="25.5" customHeight="1">
      <c r="A218" s="23">
        <f>A215+1</f>
        <v>2</v>
      </c>
      <c r="B218" s="24" t="s">
        <v>29</v>
      </c>
      <c r="C218" s="25" t="s">
        <v>46</v>
      </c>
      <c r="D218" s="26">
        <v>1</v>
      </c>
      <c r="E218" s="28">
        <v>12</v>
      </c>
      <c r="F218" s="27"/>
      <c r="G218" s="27"/>
      <c r="H218" s="27"/>
      <c r="I218" s="29">
        <f>ROUND((F218+G218+H218)*D218,0)</f>
        <v>0</v>
      </c>
      <c r="J218" s="30">
        <v>1</v>
      </c>
      <c r="K218" s="11">
        <f>+I218</f>
        <v>0</v>
      </c>
      <c r="L218" s="11"/>
    </row>
    <row r="219" spans="1:12" s="128" customFormat="1" ht="25.5" customHeight="1">
      <c r="A219" s="23">
        <f t="shared" ref="A219" si="21">A218+1</f>
        <v>3</v>
      </c>
      <c r="B219" s="31" t="s">
        <v>35</v>
      </c>
      <c r="C219" s="25" t="s">
        <v>46</v>
      </c>
      <c r="D219" s="26">
        <v>1</v>
      </c>
      <c r="E219" s="28">
        <v>10</v>
      </c>
      <c r="F219" s="27"/>
      <c r="G219" s="27">
        <v>0</v>
      </c>
      <c r="H219" s="27">
        <v>0</v>
      </c>
      <c r="I219" s="29">
        <f>ROUND((F219+G219+H219)*D219,0)</f>
        <v>0</v>
      </c>
      <c r="J219" s="30">
        <v>1</v>
      </c>
      <c r="K219" s="11">
        <f>+I219</f>
        <v>0</v>
      </c>
      <c r="L219" s="11"/>
    </row>
    <row r="220" spans="1:12" s="76" customFormat="1" ht="25.5" customHeight="1">
      <c r="A220" s="41" t="s">
        <v>30</v>
      </c>
      <c r="B220" s="42"/>
      <c r="C220" s="33"/>
      <c r="D220" s="34">
        <f>SUM(D217:D219)</f>
        <v>3</v>
      </c>
      <c r="E220" s="43"/>
      <c r="F220" s="43"/>
      <c r="G220" s="43"/>
      <c r="H220" s="43"/>
      <c r="I220" s="60">
        <f>SUM(I217:I219)</f>
        <v>0</v>
      </c>
      <c r="K220" s="4"/>
      <c r="L220" s="11"/>
    </row>
    <row r="221" spans="1:12" ht="30" customHeight="1">
      <c r="A221" s="134" t="s">
        <v>89</v>
      </c>
      <c r="B221" s="135"/>
      <c r="C221" s="135"/>
      <c r="D221" s="135"/>
      <c r="E221" s="135"/>
      <c r="F221" s="135"/>
      <c r="G221" s="135"/>
      <c r="H221" s="135"/>
      <c r="I221" s="136"/>
      <c r="L221" s="11"/>
    </row>
    <row r="222" spans="1:12" ht="25.5" customHeight="1">
      <c r="A222" s="23">
        <v>1</v>
      </c>
      <c r="B222" s="24" t="s">
        <v>68</v>
      </c>
      <c r="C222" s="25" t="s">
        <v>46</v>
      </c>
      <c r="D222" s="26">
        <v>1</v>
      </c>
      <c r="E222" s="28">
        <v>13</v>
      </c>
      <c r="F222" s="27"/>
      <c r="G222" s="27">
        <v>0</v>
      </c>
      <c r="H222" s="27">
        <v>0</v>
      </c>
      <c r="I222" s="29">
        <f>ROUND((F222+G222+H222)*D222,0)</f>
        <v>0</v>
      </c>
      <c r="J222" s="30">
        <v>1</v>
      </c>
      <c r="K222" s="11">
        <f>+I222</f>
        <v>0</v>
      </c>
      <c r="L222" s="11"/>
    </row>
    <row r="223" spans="1:12" ht="25.5" customHeight="1">
      <c r="A223" s="23">
        <f>+A222+1</f>
        <v>2</v>
      </c>
      <c r="B223" s="24" t="s">
        <v>29</v>
      </c>
      <c r="C223" s="25" t="s">
        <v>46</v>
      </c>
      <c r="D223" s="26">
        <v>2</v>
      </c>
      <c r="E223" s="28">
        <v>12</v>
      </c>
      <c r="F223" s="27"/>
      <c r="G223" s="27">
        <v>0</v>
      </c>
      <c r="H223" s="27">
        <v>0</v>
      </c>
      <c r="I223" s="29">
        <f>ROUND((F223+G223+H223)*D223,0)</f>
        <v>0</v>
      </c>
      <c r="J223" s="30">
        <v>2</v>
      </c>
      <c r="K223" s="11">
        <f>+I223</f>
        <v>0</v>
      </c>
      <c r="L223" s="11"/>
    </row>
    <row r="224" spans="1:12" ht="25.5" customHeight="1">
      <c r="A224" s="41" t="s">
        <v>30</v>
      </c>
      <c r="B224" s="42"/>
      <c r="C224" s="33"/>
      <c r="D224" s="34">
        <f>SUM(D222:D223)</f>
        <v>3</v>
      </c>
      <c r="E224" s="43"/>
      <c r="F224" s="43"/>
      <c r="G224" s="43"/>
      <c r="H224" s="43"/>
      <c r="I224" s="60">
        <f>SUM(I222:I223)</f>
        <v>0</v>
      </c>
      <c r="L224" s="11"/>
    </row>
    <row r="225" spans="1:12" ht="30" customHeight="1">
      <c r="A225" s="134" t="s">
        <v>81</v>
      </c>
      <c r="B225" s="135"/>
      <c r="C225" s="135"/>
      <c r="D225" s="135"/>
      <c r="E225" s="135"/>
      <c r="F225" s="135"/>
      <c r="G225" s="135"/>
      <c r="H225" s="135"/>
      <c r="I225" s="136"/>
      <c r="L225" s="11"/>
    </row>
    <row r="226" spans="1:12" ht="25.5" customHeight="1">
      <c r="A226" s="23">
        <v>1</v>
      </c>
      <c r="B226" s="24" t="s">
        <v>68</v>
      </c>
      <c r="C226" s="25" t="s">
        <v>46</v>
      </c>
      <c r="D226" s="26">
        <v>1</v>
      </c>
      <c r="E226" s="28">
        <v>13</v>
      </c>
      <c r="F226" s="27"/>
      <c r="G226" s="27">
        <v>0</v>
      </c>
      <c r="H226" s="27">
        <v>0</v>
      </c>
      <c r="I226" s="29">
        <f>ROUND((F226+G226+H226)*D226,0)</f>
        <v>0</v>
      </c>
      <c r="J226" s="30">
        <v>1</v>
      </c>
      <c r="K226" s="11">
        <f>+I226</f>
        <v>0</v>
      </c>
      <c r="L226" s="11"/>
    </row>
    <row r="227" spans="1:12" ht="25.5" customHeight="1">
      <c r="A227" s="23">
        <f>+A226+1</f>
        <v>2</v>
      </c>
      <c r="B227" s="24" t="s">
        <v>29</v>
      </c>
      <c r="C227" s="25" t="s">
        <v>46</v>
      </c>
      <c r="D227" s="26">
        <v>1</v>
      </c>
      <c r="E227" s="28">
        <v>12</v>
      </c>
      <c r="F227" s="27"/>
      <c r="G227" s="27">
        <v>0</v>
      </c>
      <c r="H227" s="27">
        <v>0</v>
      </c>
      <c r="I227" s="29">
        <f>ROUND((F227+G227+H227)*D227,0)</f>
        <v>0</v>
      </c>
      <c r="J227" s="30">
        <v>1</v>
      </c>
      <c r="K227" s="11">
        <f>+I227</f>
        <v>0</v>
      </c>
      <c r="L227" s="11"/>
    </row>
    <row r="228" spans="1:12" s="76" customFormat="1" ht="25.5" customHeight="1">
      <c r="A228" s="23">
        <f t="shared" ref="A228" si="22">A227+1</f>
        <v>3</v>
      </c>
      <c r="B228" s="31" t="s">
        <v>35</v>
      </c>
      <c r="C228" s="25" t="s">
        <v>46</v>
      </c>
      <c r="D228" s="26">
        <v>1</v>
      </c>
      <c r="E228" s="28">
        <v>10</v>
      </c>
      <c r="F228" s="27"/>
      <c r="G228" s="27">
        <v>0</v>
      </c>
      <c r="H228" s="27">
        <v>0</v>
      </c>
      <c r="I228" s="29">
        <f>ROUND((F228+G228+H228)*D228,0)</f>
        <v>0</v>
      </c>
      <c r="J228" s="30">
        <v>1</v>
      </c>
      <c r="K228" s="11">
        <f>+I228</f>
        <v>0</v>
      </c>
      <c r="L228" s="11"/>
    </row>
    <row r="229" spans="1:12" ht="25.5" customHeight="1">
      <c r="A229" s="41" t="s">
        <v>30</v>
      </c>
      <c r="B229" s="42"/>
      <c r="C229" s="33"/>
      <c r="D229" s="34">
        <f>SUM(D226:D228)</f>
        <v>3</v>
      </c>
      <c r="E229" s="43"/>
      <c r="F229" s="43"/>
      <c r="G229" s="43"/>
      <c r="H229" s="43"/>
      <c r="I229" s="60">
        <f>SUM(I226:I228)</f>
        <v>0</v>
      </c>
      <c r="L229" s="11"/>
    </row>
    <row r="230" spans="1:12" ht="25.5" customHeight="1">
      <c r="A230" s="41" t="s">
        <v>92</v>
      </c>
      <c r="B230" s="42"/>
      <c r="C230" s="33"/>
      <c r="D230" s="34">
        <f>+D215+D220+D224+D229</f>
        <v>10</v>
      </c>
      <c r="E230" s="43"/>
      <c r="F230" s="43"/>
      <c r="G230" s="43"/>
      <c r="H230" s="43"/>
      <c r="I230" s="60">
        <f>+I220+I224+I229</f>
        <v>0</v>
      </c>
      <c r="L230" s="11"/>
    </row>
    <row r="231" spans="1:12" s="76" customFormat="1" ht="30" customHeight="1">
      <c r="A231" s="134" t="s">
        <v>77</v>
      </c>
      <c r="B231" s="135"/>
      <c r="C231" s="135"/>
      <c r="D231" s="135"/>
      <c r="E231" s="135"/>
      <c r="F231" s="135"/>
      <c r="G231" s="135"/>
      <c r="H231" s="135"/>
      <c r="I231" s="136"/>
      <c r="K231" s="4"/>
      <c r="L231" s="11"/>
    </row>
    <row r="232" spans="1:12" s="76" customFormat="1" ht="25.5" customHeight="1">
      <c r="A232" s="23">
        <v>1</v>
      </c>
      <c r="B232" s="24" t="s">
        <v>65</v>
      </c>
      <c r="C232" s="25" t="s">
        <v>46</v>
      </c>
      <c r="D232" s="26">
        <v>1</v>
      </c>
      <c r="E232" s="28">
        <v>14</v>
      </c>
      <c r="F232" s="27"/>
      <c r="G232" s="27">
        <v>0</v>
      </c>
      <c r="H232" s="27">
        <v>0</v>
      </c>
      <c r="I232" s="29">
        <f>ROUND((F232+G232+H232)*D232,0)</f>
        <v>0</v>
      </c>
      <c r="J232" s="30">
        <v>1</v>
      </c>
      <c r="K232" s="11">
        <f>+I232</f>
        <v>0</v>
      </c>
      <c r="L232" s="11"/>
    </row>
    <row r="233" spans="1:12" ht="35.25" customHeight="1">
      <c r="A233" s="23">
        <v>2</v>
      </c>
      <c r="B233" s="31" t="s">
        <v>101</v>
      </c>
      <c r="C233" s="25" t="s">
        <v>46</v>
      </c>
      <c r="D233" s="26">
        <v>1</v>
      </c>
      <c r="E233" s="28">
        <v>13</v>
      </c>
      <c r="F233" s="27"/>
      <c r="G233" s="27"/>
      <c r="H233" s="27"/>
      <c r="I233" s="29">
        <f>ROUND((F233+G233+H233)*D233,0)</f>
        <v>0</v>
      </c>
      <c r="J233" s="30">
        <v>1</v>
      </c>
      <c r="K233" s="11">
        <f>+I233</f>
        <v>0</v>
      </c>
      <c r="L233" s="11"/>
    </row>
    <row r="234" spans="1:12" s="76" customFormat="1" ht="33" customHeight="1">
      <c r="A234" s="23">
        <v>3</v>
      </c>
      <c r="B234" s="31" t="s">
        <v>35</v>
      </c>
      <c r="C234" s="25" t="s">
        <v>15</v>
      </c>
      <c r="D234" s="26">
        <v>2</v>
      </c>
      <c r="E234" s="28">
        <v>10</v>
      </c>
      <c r="F234" s="27"/>
      <c r="G234" s="27">
        <v>0</v>
      </c>
      <c r="H234" s="27">
        <v>0</v>
      </c>
      <c r="I234" s="29">
        <f>ROUND((F234+G234+H234)*D234,0)</f>
        <v>0</v>
      </c>
      <c r="K234" s="4"/>
      <c r="L234" s="11"/>
    </row>
    <row r="235" spans="1:12" s="76" customFormat="1" ht="25.5" customHeight="1">
      <c r="A235" s="41" t="s">
        <v>30</v>
      </c>
      <c r="B235" s="42"/>
      <c r="C235" s="33"/>
      <c r="D235" s="34">
        <f>SUM(D232:D234)</f>
        <v>4</v>
      </c>
      <c r="E235" s="43"/>
      <c r="F235" s="43"/>
      <c r="G235" s="43"/>
      <c r="H235" s="43"/>
      <c r="I235" s="60">
        <f>SUM(I232:I234)</f>
        <v>0</v>
      </c>
      <c r="K235" s="4"/>
      <c r="L235" s="11"/>
    </row>
    <row r="236" spans="1:12" s="129" customFormat="1" ht="27" customHeight="1">
      <c r="A236" s="134" t="s">
        <v>151</v>
      </c>
      <c r="B236" s="135"/>
      <c r="C236" s="135"/>
      <c r="D236" s="135"/>
      <c r="E236" s="135"/>
      <c r="F236" s="135"/>
      <c r="G236" s="135"/>
      <c r="H236" s="135"/>
      <c r="I236" s="136"/>
      <c r="K236" s="4"/>
      <c r="L236" s="11"/>
    </row>
    <row r="237" spans="1:12" s="129" customFormat="1" ht="25.5" customHeight="1">
      <c r="A237" s="23">
        <v>1</v>
      </c>
      <c r="B237" s="24" t="s">
        <v>65</v>
      </c>
      <c r="C237" s="25" t="s">
        <v>46</v>
      </c>
      <c r="D237" s="26">
        <v>1</v>
      </c>
      <c r="E237" s="28">
        <v>14</v>
      </c>
      <c r="F237" s="27"/>
      <c r="G237" s="27">
        <v>0</v>
      </c>
      <c r="H237" s="27">
        <v>0</v>
      </c>
      <c r="I237" s="29">
        <f>ROUND((F237+G237+H237)*D237,0)</f>
        <v>0</v>
      </c>
      <c r="J237" s="30">
        <v>1</v>
      </c>
      <c r="K237" s="11">
        <f>+I237</f>
        <v>0</v>
      </c>
      <c r="L237" s="11"/>
    </row>
    <row r="238" spans="1:12" s="129" customFormat="1" ht="25.5" customHeight="1">
      <c r="A238" s="23">
        <f>+A237+1</f>
        <v>2</v>
      </c>
      <c r="B238" s="24" t="s">
        <v>29</v>
      </c>
      <c r="C238" s="25" t="s">
        <v>46</v>
      </c>
      <c r="D238" s="26">
        <v>3</v>
      </c>
      <c r="E238" s="28">
        <v>12</v>
      </c>
      <c r="F238" s="27"/>
      <c r="G238" s="27">
        <v>0</v>
      </c>
      <c r="H238" s="27">
        <v>0</v>
      </c>
      <c r="I238" s="29">
        <f>ROUND((F238+G238+H238)*D238,0)</f>
        <v>0</v>
      </c>
      <c r="J238" s="30">
        <v>3</v>
      </c>
      <c r="K238" s="11">
        <f>+I238</f>
        <v>0</v>
      </c>
      <c r="L238" s="11"/>
    </row>
    <row r="239" spans="1:12" s="129" customFormat="1" ht="25.5" customHeight="1">
      <c r="A239" s="41" t="s">
        <v>30</v>
      </c>
      <c r="B239" s="42"/>
      <c r="C239" s="33"/>
      <c r="D239" s="34">
        <f>SUM(D237:D238)</f>
        <v>4</v>
      </c>
      <c r="E239" s="43"/>
      <c r="F239" s="43"/>
      <c r="G239" s="43"/>
      <c r="H239" s="43"/>
      <c r="I239" s="60">
        <f>SUM(I237:I238)</f>
        <v>0</v>
      </c>
      <c r="K239" s="4"/>
      <c r="L239" s="11"/>
    </row>
    <row r="240" spans="1:12" s="76" customFormat="1" ht="30" customHeight="1">
      <c r="A240" s="134" t="s">
        <v>26</v>
      </c>
      <c r="B240" s="135"/>
      <c r="C240" s="135"/>
      <c r="D240" s="135"/>
      <c r="E240" s="135"/>
      <c r="F240" s="135"/>
      <c r="G240" s="135"/>
      <c r="H240" s="135"/>
      <c r="I240" s="136"/>
      <c r="K240" s="4"/>
      <c r="L240" s="11"/>
    </row>
    <row r="241" spans="1:12" s="76" customFormat="1" ht="25.5" customHeight="1">
      <c r="A241" s="23">
        <v>1</v>
      </c>
      <c r="B241" s="24" t="s">
        <v>68</v>
      </c>
      <c r="C241" s="25" t="s">
        <v>46</v>
      </c>
      <c r="D241" s="26">
        <v>1</v>
      </c>
      <c r="E241" s="28">
        <v>13</v>
      </c>
      <c r="F241" s="27"/>
      <c r="G241" s="27">
        <v>0</v>
      </c>
      <c r="H241" s="27">
        <v>0</v>
      </c>
      <c r="I241" s="29">
        <f>ROUND((F241+G241+H241)*D241,0)</f>
        <v>0</v>
      </c>
      <c r="J241" s="30">
        <v>1</v>
      </c>
      <c r="K241" s="11">
        <f>+I241</f>
        <v>0</v>
      </c>
      <c r="L241" s="11"/>
    </row>
    <row r="242" spans="1:12" s="76" customFormat="1" ht="25.5" customHeight="1">
      <c r="A242" s="41" t="s">
        <v>30</v>
      </c>
      <c r="B242" s="42"/>
      <c r="C242" s="33"/>
      <c r="D242" s="34">
        <f>SUM(D241:D241)</f>
        <v>1</v>
      </c>
      <c r="E242" s="43"/>
      <c r="F242" s="43"/>
      <c r="G242" s="43"/>
      <c r="H242" s="43"/>
      <c r="I242" s="60">
        <f>SUM(I241:I241)</f>
        <v>0</v>
      </c>
      <c r="K242" s="4"/>
      <c r="L242" s="11"/>
    </row>
    <row r="243" spans="1:12" s="76" customFormat="1" ht="30" customHeight="1">
      <c r="A243" s="134" t="s">
        <v>78</v>
      </c>
      <c r="B243" s="135"/>
      <c r="C243" s="135"/>
      <c r="D243" s="135"/>
      <c r="E243" s="135"/>
      <c r="F243" s="135"/>
      <c r="G243" s="135"/>
      <c r="H243" s="135"/>
      <c r="I243" s="136"/>
      <c r="K243" s="4"/>
      <c r="L243" s="11"/>
    </row>
    <row r="244" spans="1:12" s="76" customFormat="1" ht="36.75" customHeight="1">
      <c r="A244" s="23">
        <v>1</v>
      </c>
      <c r="B244" s="31" t="s">
        <v>71</v>
      </c>
      <c r="C244" s="25" t="s">
        <v>46</v>
      </c>
      <c r="D244" s="26">
        <v>1</v>
      </c>
      <c r="E244" s="28">
        <v>16</v>
      </c>
      <c r="F244" s="27"/>
      <c r="G244" s="27">
        <v>0</v>
      </c>
      <c r="H244" s="27">
        <v>0</v>
      </c>
      <c r="I244" s="29">
        <f>ROUND((F244+G244+H244)*D244,0)</f>
        <v>0</v>
      </c>
      <c r="J244" s="30">
        <v>1</v>
      </c>
      <c r="K244" s="11">
        <f>+I244</f>
        <v>0</v>
      </c>
      <c r="L244" s="11"/>
    </row>
    <row r="245" spans="1:12" s="76" customFormat="1" ht="25.5" customHeight="1">
      <c r="A245" s="23">
        <f t="shared" ref="A245" si="23">A244+1</f>
        <v>2</v>
      </c>
      <c r="B245" s="31" t="s">
        <v>29</v>
      </c>
      <c r="C245" s="25" t="s">
        <v>46</v>
      </c>
      <c r="D245" s="26">
        <v>1</v>
      </c>
      <c r="E245" s="28">
        <v>12</v>
      </c>
      <c r="F245" s="27"/>
      <c r="G245" s="27">
        <v>0</v>
      </c>
      <c r="H245" s="27">
        <v>0</v>
      </c>
      <c r="I245" s="29">
        <f>ROUND((F245+G245+H245)*D245,0)</f>
        <v>0</v>
      </c>
      <c r="J245" s="30">
        <v>1</v>
      </c>
      <c r="K245" s="11">
        <f>+I245</f>
        <v>0</v>
      </c>
      <c r="L245" s="11"/>
    </row>
    <row r="246" spans="1:12" s="127" customFormat="1" ht="27" customHeight="1">
      <c r="A246" s="23">
        <v>3</v>
      </c>
      <c r="B246" s="24" t="s">
        <v>35</v>
      </c>
      <c r="C246" s="25" t="s">
        <v>15</v>
      </c>
      <c r="D246" s="26">
        <v>2</v>
      </c>
      <c r="E246" s="28">
        <v>10</v>
      </c>
      <c r="F246" s="27"/>
      <c r="G246" s="27">
        <v>0</v>
      </c>
      <c r="H246" s="27">
        <v>0</v>
      </c>
      <c r="I246" s="29">
        <f>ROUND((F246+G246+H246)*D246,0)</f>
        <v>0</v>
      </c>
      <c r="J246" s="30"/>
      <c r="K246" s="4"/>
      <c r="L246" s="11"/>
    </row>
    <row r="247" spans="1:12" s="76" customFormat="1" ht="25.5" customHeight="1">
      <c r="A247" s="41" t="s">
        <v>30</v>
      </c>
      <c r="B247" s="42"/>
      <c r="C247" s="33"/>
      <c r="D247" s="34">
        <f>SUM(D244:D246)</f>
        <v>4</v>
      </c>
      <c r="E247" s="43"/>
      <c r="F247" s="43"/>
      <c r="G247" s="43"/>
      <c r="H247" s="43"/>
      <c r="I247" s="60">
        <f>SUM(I244:I246)</f>
        <v>0</v>
      </c>
      <c r="K247" s="4"/>
      <c r="L247" s="11"/>
    </row>
    <row r="248" spans="1:12" s="76" customFormat="1" ht="30" customHeight="1">
      <c r="A248" s="134" t="s">
        <v>27</v>
      </c>
      <c r="B248" s="135"/>
      <c r="C248" s="135"/>
      <c r="D248" s="135"/>
      <c r="E248" s="135"/>
      <c r="F248" s="135"/>
      <c r="G248" s="135"/>
      <c r="H248" s="135"/>
      <c r="I248" s="136"/>
      <c r="K248" s="4"/>
      <c r="L248" s="11"/>
    </row>
    <row r="249" spans="1:12" s="76" customFormat="1" ht="25.5" customHeight="1">
      <c r="A249" s="36">
        <v>1</v>
      </c>
      <c r="B249" s="31" t="s">
        <v>43</v>
      </c>
      <c r="C249" s="32" t="s">
        <v>46</v>
      </c>
      <c r="D249" s="32">
        <v>1</v>
      </c>
      <c r="E249" s="28">
        <v>12</v>
      </c>
      <c r="F249" s="27"/>
      <c r="G249" s="32"/>
      <c r="H249" s="32"/>
      <c r="I249" s="29">
        <f>ROUND((F249+G249+H249)*D249,0)</f>
        <v>0</v>
      </c>
      <c r="J249" s="4">
        <v>1</v>
      </c>
      <c r="K249" s="11">
        <f>+I249</f>
        <v>0</v>
      </c>
      <c r="L249" s="11"/>
    </row>
    <row r="250" spans="1:12" s="76" customFormat="1" ht="25.5" customHeight="1">
      <c r="A250" s="23">
        <f>+A249+1</f>
        <v>2</v>
      </c>
      <c r="B250" s="24" t="s">
        <v>44</v>
      </c>
      <c r="C250" s="25" t="s">
        <v>15</v>
      </c>
      <c r="D250" s="26">
        <v>2</v>
      </c>
      <c r="E250" s="28">
        <v>10</v>
      </c>
      <c r="F250" s="27"/>
      <c r="G250" s="27"/>
      <c r="H250" s="27"/>
      <c r="I250" s="29">
        <f>ROUND((F250+G250+H250)*D250,0)</f>
        <v>0</v>
      </c>
      <c r="K250" s="4"/>
      <c r="L250" s="11"/>
    </row>
    <row r="251" spans="1:12" s="76" customFormat="1" ht="25.5" customHeight="1">
      <c r="A251" s="23">
        <f>+A250+1</f>
        <v>3</v>
      </c>
      <c r="B251" s="24" t="s">
        <v>45</v>
      </c>
      <c r="C251" s="25" t="s">
        <v>15</v>
      </c>
      <c r="D251" s="26">
        <v>1</v>
      </c>
      <c r="E251" s="28">
        <v>10</v>
      </c>
      <c r="F251" s="27"/>
      <c r="G251" s="27"/>
      <c r="H251" s="27"/>
      <c r="I251" s="29">
        <f>ROUND((F251+G251+H251)*D251,0)</f>
        <v>0</v>
      </c>
      <c r="K251" s="4"/>
      <c r="L251" s="11"/>
    </row>
    <row r="252" spans="1:12" s="76" customFormat="1" ht="25.5" customHeight="1">
      <c r="A252" s="137" t="s">
        <v>30</v>
      </c>
      <c r="B252" s="138"/>
      <c r="C252" s="33"/>
      <c r="D252" s="34">
        <f>SUM(D249:D251)</f>
        <v>4</v>
      </c>
      <c r="E252" s="43"/>
      <c r="F252" s="43"/>
      <c r="G252" s="43"/>
      <c r="H252" s="43"/>
      <c r="I252" s="60">
        <f>SUM(I249:I251)</f>
        <v>0</v>
      </c>
      <c r="K252" s="4"/>
      <c r="L252" s="11"/>
    </row>
    <row r="253" spans="1:12" s="106" customFormat="1" ht="30" customHeight="1">
      <c r="A253" s="134" t="s">
        <v>105</v>
      </c>
      <c r="B253" s="135"/>
      <c r="C253" s="135"/>
      <c r="D253" s="135"/>
      <c r="E253" s="135"/>
      <c r="F253" s="135"/>
      <c r="G253" s="135"/>
      <c r="H253" s="135"/>
      <c r="I253" s="136"/>
      <c r="K253" s="4"/>
      <c r="L253" s="11"/>
    </row>
    <row r="254" spans="1:12" s="106" customFormat="1" ht="27" customHeight="1">
      <c r="A254" s="23">
        <v>1</v>
      </c>
      <c r="B254" s="24" t="s">
        <v>68</v>
      </c>
      <c r="C254" s="25" t="s">
        <v>46</v>
      </c>
      <c r="D254" s="26">
        <v>1</v>
      </c>
      <c r="E254" s="28">
        <v>13</v>
      </c>
      <c r="F254" s="27"/>
      <c r="G254" s="27">
        <v>0</v>
      </c>
      <c r="H254" s="27">
        <v>0</v>
      </c>
      <c r="I254" s="29">
        <f>ROUND((F254+G254+H254)*D254,0)</f>
        <v>0</v>
      </c>
      <c r="J254" s="30">
        <v>1</v>
      </c>
      <c r="K254" s="11">
        <f>+I254</f>
        <v>0</v>
      </c>
      <c r="L254" s="11"/>
    </row>
    <row r="255" spans="1:12" ht="27" customHeight="1">
      <c r="A255" s="23">
        <v>2</v>
      </c>
      <c r="B255" s="24" t="s">
        <v>104</v>
      </c>
      <c r="C255" s="25" t="s">
        <v>15</v>
      </c>
      <c r="D255" s="26">
        <v>2</v>
      </c>
      <c r="E255" s="28">
        <v>11</v>
      </c>
      <c r="F255" s="27"/>
      <c r="G255" s="27">
        <v>0</v>
      </c>
      <c r="H255" s="27">
        <v>0</v>
      </c>
      <c r="I255" s="29">
        <f>ROUND((F255+G255+H255)*D255,0)</f>
        <v>0</v>
      </c>
      <c r="J255" s="30"/>
      <c r="L255" s="11"/>
    </row>
    <row r="256" spans="1:12" s="106" customFormat="1" ht="27" customHeight="1">
      <c r="A256" s="23">
        <v>3</v>
      </c>
      <c r="B256" s="24" t="s">
        <v>35</v>
      </c>
      <c r="C256" s="25" t="s">
        <v>15</v>
      </c>
      <c r="D256" s="26">
        <v>1</v>
      </c>
      <c r="E256" s="28">
        <v>10</v>
      </c>
      <c r="F256" s="27"/>
      <c r="G256" s="27">
        <v>0</v>
      </c>
      <c r="H256" s="27">
        <v>0</v>
      </c>
      <c r="I256" s="29">
        <f>ROUND((F256+G256+H256)*D256,0)</f>
        <v>0</v>
      </c>
      <c r="J256" s="30"/>
      <c r="K256" s="4"/>
      <c r="L256" s="11"/>
    </row>
    <row r="257" spans="1:12" ht="27" customHeight="1">
      <c r="A257" s="154" t="s">
        <v>30</v>
      </c>
      <c r="B257" s="155"/>
      <c r="C257" s="39"/>
      <c r="D257" s="34">
        <f>SUM(D254:D256)</f>
        <v>4</v>
      </c>
      <c r="E257" s="44"/>
      <c r="F257" s="44"/>
      <c r="G257" s="44"/>
      <c r="H257" s="44"/>
      <c r="I257" s="60">
        <f>SUM(I254:I256)</f>
        <v>0</v>
      </c>
      <c r="J257" s="30"/>
      <c r="L257" s="11"/>
    </row>
    <row r="258" spans="1:12" s="76" customFormat="1" ht="30" customHeight="1">
      <c r="A258" s="134" t="s">
        <v>114</v>
      </c>
      <c r="B258" s="135"/>
      <c r="C258" s="135"/>
      <c r="D258" s="135"/>
      <c r="E258" s="135"/>
      <c r="F258" s="135"/>
      <c r="G258" s="135"/>
      <c r="H258" s="135"/>
      <c r="I258" s="136"/>
      <c r="K258" s="4"/>
      <c r="L258" s="11"/>
    </row>
    <row r="259" spans="1:12" s="76" customFormat="1" ht="25.5" customHeight="1">
      <c r="A259" s="36">
        <v>1</v>
      </c>
      <c r="B259" s="31" t="s">
        <v>124</v>
      </c>
      <c r="C259" s="32" t="s">
        <v>46</v>
      </c>
      <c r="D259" s="32">
        <v>1</v>
      </c>
      <c r="E259" s="28"/>
      <c r="F259" s="28" t="s">
        <v>116</v>
      </c>
      <c r="G259" s="32">
        <v>0</v>
      </c>
      <c r="H259" s="32">
        <v>0</v>
      </c>
      <c r="I259" s="29" t="s">
        <v>116</v>
      </c>
      <c r="J259" s="4">
        <v>1</v>
      </c>
      <c r="K259" s="4"/>
      <c r="L259" s="11"/>
    </row>
    <row r="260" spans="1:12" s="76" customFormat="1" ht="25.5" customHeight="1">
      <c r="A260" s="23">
        <f>+A259+1</f>
        <v>2</v>
      </c>
      <c r="B260" s="24" t="s">
        <v>115</v>
      </c>
      <c r="C260" s="25" t="s">
        <v>46</v>
      </c>
      <c r="D260" s="26">
        <v>1</v>
      </c>
      <c r="E260" s="28"/>
      <c r="F260" s="28" t="s">
        <v>116</v>
      </c>
      <c r="G260" s="28">
        <v>0</v>
      </c>
      <c r="H260" s="28">
        <v>0</v>
      </c>
      <c r="I260" s="29" t="s">
        <v>116</v>
      </c>
      <c r="J260" s="4">
        <v>1</v>
      </c>
      <c r="K260" s="4"/>
      <c r="L260" s="11"/>
    </row>
    <row r="261" spans="1:12" s="76" customFormat="1" ht="25.5" customHeight="1">
      <c r="A261" s="137" t="s">
        <v>30</v>
      </c>
      <c r="B261" s="138"/>
      <c r="C261" s="33"/>
      <c r="D261" s="34">
        <f>SUM(D259:D260)</f>
        <v>2</v>
      </c>
      <c r="E261" s="43"/>
      <c r="F261" s="43"/>
      <c r="G261" s="43"/>
      <c r="H261" s="43"/>
      <c r="I261" s="60"/>
      <c r="K261" s="4"/>
      <c r="L261" s="11"/>
    </row>
    <row r="262" spans="1:12" s="76" customFormat="1" ht="25.5" customHeight="1">
      <c r="A262" s="157" t="s">
        <v>31</v>
      </c>
      <c r="B262" s="158"/>
      <c r="C262" s="50"/>
      <c r="D262" s="51">
        <f>+D22+D34+D46+D52+D67+D72+D77+D80+D97+D103+D109+D114+D119+D124+D128+D151+D156+D171+D181+D189+D201+D207+D213+D230+D235+D242+D247+D252+D257+D261+D239</f>
        <v>229</v>
      </c>
      <c r="E262" s="52"/>
      <c r="F262" s="52"/>
      <c r="G262" s="52"/>
      <c r="H262" s="52"/>
      <c r="I262" s="60">
        <f>+I22+I34+I46+I52+I67+I72+I77+I80+I97+I103+I109+I114+I119+I124+I128+I151+I156+I171+I181+I189+I201+I207+I213+I230+I235+I242+I247+I252+I257+I261+I239</f>
        <v>0</v>
      </c>
      <c r="J262" s="53">
        <f>SUM(J14:J260)</f>
        <v>119</v>
      </c>
      <c r="K262" s="11">
        <f>SUM(K14:K260)</f>
        <v>4722924</v>
      </c>
      <c r="L262" s="11"/>
    </row>
    <row r="263" spans="1:12" s="76" customFormat="1" ht="15.75" customHeight="1">
      <c r="A263" s="54"/>
      <c r="B263" s="54"/>
      <c r="D263" s="123">
        <v>227</v>
      </c>
      <c r="E263" s="104"/>
      <c r="F263" s="104"/>
      <c r="G263" s="104"/>
      <c r="H263" s="104"/>
      <c r="I263" s="105">
        <v>852181461</v>
      </c>
      <c r="J263" s="55"/>
      <c r="K263" s="55"/>
    </row>
    <row r="264" spans="1:12" hidden="1" outlineLevel="1">
      <c r="B264" s="4" t="s">
        <v>4</v>
      </c>
      <c r="C264" s="4">
        <f t="shared" ref="C264:C269" si="24">+SUMIF($C$13:$C$262,D264,$D$13:$D$262)+SUMIF($C$13:$C$262,E264,$D$13:$D$262)</f>
        <v>119</v>
      </c>
      <c r="D264" s="4" t="s">
        <v>46</v>
      </c>
      <c r="E264" s="4" t="s">
        <v>57</v>
      </c>
      <c r="H264" s="11">
        <f>+SUMIF($C$14:$C$247,D264,$I$14:$I$247)+SUMIF($C$14:$C$247,E264,$I$14:$I$247)</f>
        <v>0</v>
      </c>
      <c r="I264" s="11">
        <f>ROUND(H264/1000,0)</f>
        <v>0</v>
      </c>
    </row>
    <row r="265" spans="1:12" hidden="1" outlineLevel="1">
      <c r="B265" s="4" t="s">
        <v>11</v>
      </c>
      <c r="C265" s="4">
        <f t="shared" si="24"/>
        <v>8</v>
      </c>
      <c r="D265" s="4" t="s">
        <v>47</v>
      </c>
      <c r="E265" s="4" t="s">
        <v>58</v>
      </c>
      <c r="H265" s="11">
        <f>+SUMIF($C$14:$C$247,D265,$I$14:$I$247)+SUMIF($C$14:$C$247,E265,$I$14:$I$247)</f>
        <v>0</v>
      </c>
      <c r="I265" s="11">
        <f>ROUND(H269/1000-I264,0)</f>
        <v>0</v>
      </c>
    </row>
    <row r="266" spans="1:12" hidden="1" outlineLevel="1">
      <c r="B266" s="4" t="s">
        <v>6</v>
      </c>
      <c r="C266" s="4">
        <f t="shared" si="24"/>
        <v>0</v>
      </c>
      <c r="D266" s="4"/>
      <c r="E266" s="5"/>
      <c r="H266" s="11">
        <f>+SUMIF($C$14:$C$247,D266,$I$14:$I$247)+SUMIF($C$14:$C$247,E266,$I$14:$I$247)</f>
        <v>0</v>
      </c>
    </row>
    <row r="267" spans="1:12" hidden="1" outlineLevel="1">
      <c r="B267" s="4" t="s">
        <v>5</v>
      </c>
      <c r="C267" s="4">
        <f t="shared" si="24"/>
        <v>0</v>
      </c>
      <c r="D267" s="4"/>
      <c r="E267" s="5"/>
      <c r="H267" s="11">
        <f>+SUMIF($C$14:$C$247,D267,$I$14:$I$247)+SUMIF($C$14:$C$247,E267,$I$14:$I$247)</f>
        <v>0</v>
      </c>
    </row>
    <row r="268" spans="1:12" hidden="1" outlineLevel="1">
      <c r="B268" s="4" t="s">
        <v>7</v>
      </c>
      <c r="C268" s="4">
        <f t="shared" si="24"/>
        <v>0</v>
      </c>
      <c r="D268" s="4" t="s">
        <v>59</v>
      </c>
      <c r="E268" s="5"/>
      <c r="H268" s="11">
        <f>+SUMIF($C$14:$C$247,D268,$I$14:$I$247)+SUMIF($C$14:$C$247,E268,$I$14:$I$247)</f>
        <v>0</v>
      </c>
    </row>
    <row r="269" spans="1:12" hidden="1" outlineLevel="1">
      <c r="B269" s="4" t="s">
        <v>8</v>
      </c>
      <c r="C269" s="4">
        <f t="shared" si="24"/>
        <v>0</v>
      </c>
      <c r="D269" s="4" t="s">
        <v>60</v>
      </c>
      <c r="E269" s="5"/>
      <c r="H269" s="11">
        <f>+SUM(H264:H268)</f>
        <v>0</v>
      </c>
    </row>
    <row r="270" spans="1:12" hidden="1" outlineLevel="1">
      <c r="C270" s="4">
        <f>+SUM(C264:C269)</f>
        <v>127</v>
      </c>
      <c r="H270" s="56"/>
      <c r="I270" s="56"/>
    </row>
    <row r="271" spans="1:12" s="76" customFormat="1" ht="39.75" customHeight="1" collapsed="1">
      <c r="A271" s="4"/>
      <c r="B271" s="159" t="s">
        <v>117</v>
      </c>
      <c r="C271" s="160"/>
      <c r="D271" s="160"/>
      <c r="E271" s="160"/>
      <c r="F271" s="160"/>
      <c r="G271" s="160"/>
      <c r="H271" s="160"/>
      <c r="I271" s="160"/>
    </row>
    <row r="272" spans="1:12" s="87" customFormat="1" ht="30.75" customHeight="1">
      <c r="B272" s="88"/>
      <c r="C272" s="89"/>
      <c r="D272" s="90"/>
      <c r="E272" s="89"/>
      <c r="F272" s="91"/>
      <c r="G272" s="91"/>
      <c r="H272" s="91"/>
      <c r="I272" s="107"/>
      <c r="J272" s="92"/>
      <c r="L272" s="93"/>
    </row>
    <row r="273" spans="1:256" s="87" customFormat="1" ht="30" customHeight="1">
      <c r="A273" s="94"/>
      <c r="B273" s="156" t="s">
        <v>62</v>
      </c>
      <c r="C273" s="156"/>
      <c r="D273" s="95"/>
      <c r="E273" s="95"/>
      <c r="F273" s="96" t="s">
        <v>63</v>
      </c>
      <c r="G273" s="97" t="s">
        <v>12</v>
      </c>
      <c r="H273" s="95"/>
      <c r="I273" s="108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9"/>
      <c r="BN273" s="99"/>
      <c r="BO273" s="99"/>
      <c r="BP273" s="99"/>
      <c r="BQ273" s="99"/>
      <c r="BR273" s="99"/>
      <c r="BS273" s="99"/>
      <c r="BT273" s="99"/>
      <c r="BU273" s="99"/>
      <c r="BV273" s="99"/>
      <c r="BW273" s="99"/>
      <c r="BX273" s="99"/>
      <c r="BY273" s="99"/>
      <c r="BZ273" s="99"/>
      <c r="CA273" s="99"/>
      <c r="CB273" s="99"/>
      <c r="CC273" s="99"/>
      <c r="CD273" s="99"/>
      <c r="CE273" s="99"/>
      <c r="CF273" s="99"/>
      <c r="CG273" s="99"/>
      <c r="CH273" s="99"/>
      <c r="CI273" s="99"/>
      <c r="CJ273" s="99"/>
      <c r="CK273" s="99"/>
      <c r="CL273" s="99"/>
      <c r="CM273" s="99"/>
      <c r="CN273" s="99"/>
      <c r="CO273" s="99"/>
      <c r="CP273" s="99"/>
      <c r="CQ273" s="99"/>
      <c r="CR273" s="99"/>
      <c r="CS273" s="99"/>
      <c r="CT273" s="99"/>
      <c r="CU273" s="99"/>
      <c r="CV273" s="99"/>
      <c r="CW273" s="99"/>
      <c r="CX273" s="99"/>
      <c r="CY273" s="99"/>
      <c r="CZ273" s="99"/>
      <c r="DA273" s="99"/>
      <c r="DB273" s="99"/>
      <c r="DC273" s="99"/>
      <c r="DD273" s="99"/>
      <c r="DE273" s="99"/>
      <c r="DF273" s="99"/>
      <c r="DG273" s="99"/>
      <c r="DH273" s="99"/>
      <c r="DI273" s="99"/>
      <c r="DJ273" s="99"/>
      <c r="DK273" s="99"/>
      <c r="DL273" s="99"/>
      <c r="DM273" s="99"/>
      <c r="DN273" s="99"/>
      <c r="DO273" s="99"/>
      <c r="DP273" s="99"/>
      <c r="DQ273" s="99"/>
      <c r="DR273" s="99"/>
      <c r="DS273" s="99"/>
      <c r="DT273" s="99"/>
      <c r="DU273" s="99"/>
      <c r="DV273" s="99"/>
      <c r="DW273" s="99"/>
      <c r="DX273" s="99"/>
      <c r="DY273" s="99"/>
      <c r="DZ273" s="99"/>
      <c r="EA273" s="99"/>
      <c r="EB273" s="99"/>
      <c r="EC273" s="99"/>
      <c r="ED273" s="99"/>
      <c r="EE273" s="99"/>
      <c r="EF273" s="99"/>
      <c r="EG273" s="99"/>
      <c r="EH273" s="99"/>
      <c r="EI273" s="99"/>
      <c r="EJ273" s="99"/>
      <c r="EK273" s="99"/>
      <c r="EL273" s="99"/>
      <c r="EM273" s="99"/>
      <c r="EN273" s="99"/>
      <c r="EO273" s="99"/>
      <c r="EP273" s="99"/>
      <c r="EQ273" s="99"/>
      <c r="ER273" s="99"/>
      <c r="ES273" s="99"/>
      <c r="ET273" s="99"/>
      <c r="EU273" s="99"/>
      <c r="EV273" s="99"/>
      <c r="EW273" s="99"/>
      <c r="EX273" s="99"/>
      <c r="EY273" s="99"/>
      <c r="EZ273" s="99"/>
      <c r="FA273" s="99"/>
      <c r="FB273" s="99"/>
      <c r="FC273" s="99"/>
      <c r="FD273" s="99"/>
      <c r="FE273" s="99"/>
      <c r="FF273" s="99"/>
      <c r="FG273" s="99"/>
      <c r="FH273" s="99"/>
      <c r="FI273" s="99"/>
      <c r="FJ273" s="99"/>
      <c r="FK273" s="99"/>
      <c r="FL273" s="99"/>
      <c r="FM273" s="99"/>
      <c r="FN273" s="99"/>
      <c r="FO273" s="99"/>
      <c r="FP273" s="99"/>
      <c r="FQ273" s="99"/>
      <c r="FR273" s="99"/>
      <c r="FS273" s="99"/>
      <c r="FT273" s="99"/>
      <c r="FU273" s="99"/>
      <c r="FV273" s="99"/>
      <c r="FW273" s="99"/>
      <c r="FX273" s="99"/>
      <c r="FY273" s="99"/>
      <c r="FZ273" s="99"/>
      <c r="GA273" s="99"/>
      <c r="GB273" s="99"/>
      <c r="GC273" s="99"/>
      <c r="GD273" s="99"/>
      <c r="GE273" s="99"/>
      <c r="GF273" s="99"/>
      <c r="GG273" s="99"/>
      <c r="GH273" s="99"/>
      <c r="GI273" s="99"/>
      <c r="GJ273" s="99"/>
      <c r="GK273" s="99"/>
      <c r="GL273" s="99"/>
      <c r="GM273" s="99"/>
      <c r="GN273" s="99"/>
      <c r="GO273" s="99"/>
      <c r="GP273" s="99"/>
      <c r="GQ273" s="99"/>
      <c r="GR273" s="99"/>
      <c r="GS273" s="99"/>
      <c r="GT273" s="99"/>
      <c r="GU273" s="99"/>
      <c r="GV273" s="99"/>
      <c r="GW273" s="99"/>
      <c r="GX273" s="99"/>
      <c r="GY273" s="99"/>
      <c r="GZ273" s="99"/>
      <c r="HA273" s="99"/>
      <c r="HB273" s="99"/>
      <c r="HC273" s="99"/>
      <c r="HD273" s="99"/>
      <c r="HE273" s="99"/>
      <c r="HF273" s="99"/>
      <c r="HG273" s="99"/>
      <c r="HH273" s="99"/>
      <c r="HI273" s="99"/>
      <c r="HJ273" s="99"/>
      <c r="HK273" s="99"/>
      <c r="HL273" s="99"/>
      <c r="HM273" s="99"/>
      <c r="HN273" s="99"/>
      <c r="HO273" s="99"/>
      <c r="HP273" s="99"/>
      <c r="HQ273" s="99"/>
      <c r="HR273" s="99"/>
      <c r="HS273" s="99"/>
      <c r="HT273" s="99"/>
      <c r="HU273" s="99"/>
      <c r="HV273" s="99"/>
      <c r="HW273" s="99"/>
      <c r="HX273" s="99"/>
      <c r="HY273" s="99"/>
      <c r="HZ273" s="99"/>
      <c r="IA273" s="99"/>
      <c r="IB273" s="99"/>
      <c r="IC273" s="99"/>
      <c r="ID273" s="99"/>
      <c r="IE273" s="99"/>
      <c r="IF273" s="99"/>
      <c r="IG273" s="99"/>
      <c r="IH273" s="99"/>
      <c r="II273" s="99"/>
      <c r="IJ273" s="99"/>
      <c r="IK273" s="99"/>
      <c r="IL273" s="99"/>
      <c r="IM273" s="99"/>
      <c r="IN273" s="99"/>
      <c r="IO273" s="99"/>
      <c r="IP273" s="99"/>
      <c r="IQ273" s="99"/>
      <c r="IR273" s="99"/>
      <c r="IS273" s="99"/>
      <c r="IT273" s="99"/>
      <c r="IU273" s="92"/>
      <c r="IV273" s="92"/>
    </row>
    <row r="274" spans="1:256" s="87" customFormat="1" ht="44.25" customHeight="1">
      <c r="A274" s="99"/>
      <c r="B274" s="100"/>
      <c r="C274" s="100"/>
      <c r="D274" s="94"/>
      <c r="E274" s="94"/>
      <c r="G274" s="97"/>
      <c r="H274" s="101"/>
      <c r="I274" s="98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9"/>
      <c r="BN274" s="99"/>
      <c r="BO274" s="99"/>
      <c r="BP274" s="99"/>
      <c r="BQ274" s="99"/>
      <c r="BR274" s="99"/>
      <c r="BS274" s="99"/>
      <c r="BT274" s="99"/>
      <c r="BU274" s="99"/>
      <c r="BV274" s="99"/>
      <c r="BW274" s="99"/>
      <c r="BX274" s="99"/>
      <c r="BY274" s="99"/>
      <c r="BZ274" s="99"/>
      <c r="CA274" s="99"/>
      <c r="CB274" s="99"/>
      <c r="CC274" s="99"/>
      <c r="CD274" s="99"/>
      <c r="CE274" s="99"/>
      <c r="CF274" s="99"/>
      <c r="CG274" s="99"/>
      <c r="CH274" s="99"/>
      <c r="CI274" s="99"/>
      <c r="CJ274" s="99"/>
      <c r="CK274" s="99"/>
      <c r="CL274" s="99"/>
      <c r="CM274" s="99"/>
      <c r="CN274" s="99"/>
      <c r="CO274" s="99"/>
      <c r="CP274" s="99"/>
      <c r="CQ274" s="99"/>
      <c r="CR274" s="99"/>
      <c r="CS274" s="99"/>
      <c r="CT274" s="99"/>
      <c r="CU274" s="99"/>
      <c r="CV274" s="99"/>
      <c r="CW274" s="99"/>
      <c r="CX274" s="99"/>
      <c r="CY274" s="99"/>
      <c r="CZ274" s="99"/>
      <c r="DA274" s="99"/>
      <c r="DB274" s="99"/>
      <c r="DC274" s="99"/>
      <c r="DD274" s="99"/>
      <c r="DE274" s="99"/>
      <c r="DF274" s="99"/>
      <c r="DG274" s="99"/>
      <c r="DH274" s="99"/>
      <c r="DI274" s="99"/>
      <c r="DJ274" s="99"/>
      <c r="DK274" s="99"/>
      <c r="DL274" s="99"/>
      <c r="DM274" s="99"/>
      <c r="DN274" s="99"/>
      <c r="DO274" s="99"/>
      <c r="DP274" s="99"/>
      <c r="DQ274" s="99"/>
      <c r="DR274" s="99"/>
      <c r="DS274" s="99"/>
      <c r="DT274" s="99"/>
      <c r="DU274" s="99"/>
      <c r="DV274" s="99"/>
      <c r="DW274" s="99"/>
      <c r="DX274" s="99"/>
      <c r="DY274" s="99"/>
      <c r="DZ274" s="99"/>
      <c r="EA274" s="99"/>
      <c r="EB274" s="99"/>
      <c r="EC274" s="99"/>
      <c r="ED274" s="99"/>
      <c r="EE274" s="99"/>
      <c r="EF274" s="99"/>
      <c r="EG274" s="99"/>
      <c r="EH274" s="99"/>
      <c r="EI274" s="99"/>
      <c r="EJ274" s="99"/>
      <c r="EK274" s="99"/>
      <c r="EL274" s="99"/>
      <c r="EM274" s="99"/>
      <c r="EN274" s="99"/>
      <c r="EO274" s="99"/>
      <c r="EP274" s="99"/>
      <c r="EQ274" s="99"/>
      <c r="ER274" s="99"/>
      <c r="ES274" s="99"/>
      <c r="ET274" s="99"/>
      <c r="EU274" s="99"/>
      <c r="EV274" s="99"/>
      <c r="EW274" s="99"/>
      <c r="EX274" s="99"/>
      <c r="EY274" s="99"/>
      <c r="EZ274" s="99"/>
      <c r="FA274" s="99"/>
      <c r="FB274" s="99"/>
      <c r="FC274" s="99"/>
      <c r="FD274" s="99"/>
      <c r="FE274" s="99"/>
      <c r="FF274" s="99"/>
      <c r="FG274" s="99"/>
      <c r="FH274" s="99"/>
      <c r="FI274" s="99"/>
      <c r="FJ274" s="99"/>
      <c r="FK274" s="99"/>
      <c r="FL274" s="99"/>
      <c r="FM274" s="99"/>
      <c r="FN274" s="99"/>
      <c r="FO274" s="99"/>
      <c r="FP274" s="99"/>
      <c r="FQ274" s="99"/>
      <c r="FR274" s="99"/>
      <c r="FS274" s="99"/>
      <c r="FT274" s="99"/>
      <c r="FU274" s="99"/>
      <c r="FV274" s="99"/>
      <c r="FW274" s="99"/>
      <c r="FX274" s="99"/>
      <c r="FY274" s="99"/>
      <c r="FZ274" s="99"/>
      <c r="GA274" s="99"/>
      <c r="GB274" s="99"/>
      <c r="GC274" s="99"/>
      <c r="GD274" s="99"/>
      <c r="GE274" s="99"/>
      <c r="GF274" s="99"/>
      <c r="GG274" s="99"/>
      <c r="GH274" s="99"/>
      <c r="GI274" s="99"/>
      <c r="GJ274" s="99"/>
      <c r="GK274" s="99"/>
      <c r="GL274" s="99"/>
      <c r="GM274" s="99"/>
      <c r="GN274" s="99"/>
      <c r="GO274" s="99"/>
      <c r="GP274" s="99"/>
      <c r="GQ274" s="99"/>
      <c r="GR274" s="99"/>
      <c r="GS274" s="99"/>
      <c r="GT274" s="99"/>
      <c r="GU274" s="99"/>
      <c r="GV274" s="99"/>
      <c r="GW274" s="99"/>
      <c r="GX274" s="99"/>
      <c r="GY274" s="99"/>
      <c r="GZ274" s="99"/>
      <c r="HA274" s="99"/>
      <c r="HB274" s="99"/>
      <c r="HC274" s="99"/>
      <c r="HD274" s="99"/>
      <c r="HE274" s="99"/>
      <c r="HF274" s="99"/>
      <c r="HG274" s="99"/>
      <c r="HH274" s="99"/>
      <c r="HI274" s="99"/>
      <c r="HJ274" s="99"/>
      <c r="HK274" s="99"/>
      <c r="HL274" s="99"/>
      <c r="HM274" s="99"/>
      <c r="HN274" s="99"/>
      <c r="HO274" s="99"/>
      <c r="HP274" s="99"/>
      <c r="HQ274" s="99"/>
      <c r="HR274" s="99"/>
      <c r="HS274" s="99"/>
      <c r="HT274" s="99"/>
      <c r="HU274" s="99"/>
      <c r="HV274" s="99"/>
      <c r="HW274" s="99"/>
      <c r="HX274" s="99"/>
      <c r="HY274" s="99"/>
      <c r="HZ274" s="99"/>
      <c r="IA274" s="99"/>
      <c r="IB274" s="99"/>
      <c r="IC274" s="99"/>
      <c r="ID274" s="99"/>
      <c r="IE274" s="99"/>
      <c r="IF274" s="99"/>
      <c r="IG274" s="99"/>
      <c r="IH274" s="99"/>
      <c r="II274" s="99"/>
      <c r="IJ274" s="99"/>
      <c r="IK274" s="99"/>
      <c r="IL274" s="99"/>
      <c r="IM274" s="99"/>
      <c r="IN274" s="99"/>
      <c r="IO274" s="99"/>
      <c r="IP274" s="99"/>
      <c r="IQ274" s="99"/>
      <c r="IR274" s="99"/>
      <c r="IS274" s="99"/>
      <c r="IT274" s="99"/>
      <c r="IU274" s="92"/>
      <c r="IV274" s="92"/>
    </row>
    <row r="275" spans="1:256" s="87" customFormat="1" ht="45" customHeight="1">
      <c r="A275" s="94"/>
      <c r="B275" s="156" t="s">
        <v>84</v>
      </c>
      <c r="C275" s="156"/>
      <c r="D275" s="94"/>
      <c r="E275" s="94"/>
      <c r="F275" s="96" t="s">
        <v>64</v>
      </c>
      <c r="G275" s="97" t="s">
        <v>16</v>
      </c>
      <c r="H275" s="95"/>
      <c r="I275" s="98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9"/>
      <c r="BN275" s="99"/>
      <c r="BO275" s="99"/>
      <c r="BP275" s="99"/>
      <c r="BQ275" s="99"/>
      <c r="BR275" s="99"/>
      <c r="BS275" s="99"/>
      <c r="BT275" s="99"/>
      <c r="BU275" s="99"/>
      <c r="BV275" s="99"/>
      <c r="BW275" s="99"/>
      <c r="BX275" s="99"/>
      <c r="BY275" s="99"/>
      <c r="BZ275" s="99"/>
      <c r="CA275" s="99"/>
      <c r="CB275" s="99"/>
      <c r="CC275" s="99"/>
      <c r="CD275" s="99"/>
      <c r="CE275" s="99"/>
      <c r="CF275" s="99"/>
      <c r="CG275" s="99"/>
      <c r="CH275" s="99"/>
      <c r="CI275" s="99"/>
      <c r="CJ275" s="99"/>
      <c r="CK275" s="99"/>
      <c r="CL275" s="99"/>
      <c r="CM275" s="99"/>
      <c r="CN275" s="99"/>
      <c r="CO275" s="99"/>
      <c r="CP275" s="99"/>
      <c r="CQ275" s="99"/>
      <c r="CR275" s="99"/>
      <c r="CS275" s="99"/>
      <c r="CT275" s="99"/>
      <c r="CU275" s="99"/>
      <c r="CV275" s="99"/>
      <c r="CW275" s="99"/>
      <c r="CX275" s="99"/>
      <c r="CY275" s="99"/>
      <c r="CZ275" s="99"/>
      <c r="DA275" s="99"/>
      <c r="DB275" s="99"/>
      <c r="DC275" s="99"/>
      <c r="DD275" s="99"/>
      <c r="DE275" s="99"/>
      <c r="DF275" s="99"/>
      <c r="DG275" s="99"/>
      <c r="DH275" s="99"/>
      <c r="DI275" s="99"/>
      <c r="DJ275" s="99"/>
      <c r="DK275" s="99"/>
      <c r="DL275" s="99"/>
      <c r="DM275" s="99"/>
      <c r="DN275" s="99"/>
      <c r="DO275" s="99"/>
      <c r="DP275" s="99"/>
      <c r="DQ275" s="99"/>
      <c r="DR275" s="99"/>
      <c r="DS275" s="99"/>
      <c r="DT275" s="99"/>
      <c r="DU275" s="99"/>
      <c r="DV275" s="99"/>
      <c r="DW275" s="99"/>
      <c r="DX275" s="99"/>
      <c r="DY275" s="99"/>
      <c r="DZ275" s="99"/>
      <c r="EA275" s="99"/>
      <c r="EB275" s="99"/>
      <c r="EC275" s="99"/>
      <c r="ED275" s="99"/>
      <c r="EE275" s="99"/>
      <c r="EF275" s="99"/>
      <c r="EG275" s="99"/>
      <c r="EH275" s="99"/>
      <c r="EI275" s="99"/>
      <c r="EJ275" s="99"/>
      <c r="EK275" s="99"/>
      <c r="EL275" s="99"/>
      <c r="EM275" s="99"/>
      <c r="EN275" s="99"/>
      <c r="EO275" s="99"/>
      <c r="EP275" s="99"/>
      <c r="EQ275" s="99"/>
      <c r="ER275" s="99"/>
      <c r="ES275" s="99"/>
      <c r="ET275" s="99"/>
      <c r="EU275" s="99"/>
      <c r="EV275" s="99"/>
      <c r="EW275" s="99"/>
      <c r="EX275" s="99"/>
      <c r="EY275" s="99"/>
      <c r="EZ275" s="99"/>
      <c r="FA275" s="99"/>
      <c r="FB275" s="99"/>
      <c r="FC275" s="99"/>
      <c r="FD275" s="99"/>
      <c r="FE275" s="99"/>
      <c r="FF275" s="99"/>
      <c r="FG275" s="99"/>
      <c r="FH275" s="99"/>
      <c r="FI275" s="99"/>
      <c r="FJ275" s="99"/>
      <c r="FK275" s="99"/>
      <c r="FL275" s="99"/>
      <c r="FM275" s="99"/>
      <c r="FN275" s="99"/>
      <c r="FO275" s="99"/>
      <c r="FP275" s="99"/>
      <c r="FQ275" s="99"/>
      <c r="FR275" s="99"/>
      <c r="FS275" s="99"/>
      <c r="FT275" s="99"/>
      <c r="FU275" s="99"/>
      <c r="FV275" s="99"/>
      <c r="FW275" s="99"/>
      <c r="FX275" s="99"/>
      <c r="FY275" s="99"/>
      <c r="FZ275" s="99"/>
      <c r="GA275" s="99"/>
      <c r="GB275" s="99"/>
      <c r="GC275" s="99"/>
      <c r="GD275" s="99"/>
      <c r="GE275" s="99"/>
      <c r="GF275" s="99"/>
      <c r="GG275" s="99"/>
      <c r="GH275" s="99"/>
      <c r="GI275" s="99"/>
      <c r="GJ275" s="99"/>
      <c r="GK275" s="99"/>
      <c r="GL275" s="99"/>
      <c r="GM275" s="99"/>
      <c r="GN275" s="99"/>
      <c r="GO275" s="99"/>
      <c r="GP275" s="99"/>
      <c r="GQ275" s="99"/>
      <c r="GR275" s="99"/>
      <c r="GS275" s="99"/>
      <c r="GT275" s="99"/>
      <c r="GU275" s="99"/>
      <c r="GV275" s="99"/>
      <c r="GW275" s="99"/>
      <c r="GX275" s="99"/>
      <c r="GY275" s="99"/>
      <c r="GZ275" s="99"/>
      <c r="HA275" s="99"/>
      <c r="HB275" s="99"/>
      <c r="HC275" s="99"/>
      <c r="HD275" s="99"/>
      <c r="HE275" s="99"/>
      <c r="HF275" s="99"/>
      <c r="HG275" s="99"/>
      <c r="HH275" s="99"/>
      <c r="HI275" s="99"/>
      <c r="HJ275" s="99"/>
      <c r="HK275" s="99"/>
      <c r="HL275" s="99"/>
      <c r="HM275" s="99"/>
      <c r="HN275" s="99"/>
      <c r="HO275" s="99"/>
      <c r="HP275" s="99"/>
      <c r="HQ275" s="99"/>
      <c r="HR275" s="99"/>
      <c r="HS275" s="99"/>
      <c r="HT275" s="99"/>
      <c r="HU275" s="99"/>
      <c r="HV275" s="99"/>
      <c r="HW275" s="99"/>
      <c r="HX275" s="99"/>
      <c r="HY275" s="99"/>
      <c r="HZ275" s="99"/>
      <c r="IA275" s="99"/>
      <c r="IB275" s="99"/>
      <c r="IC275" s="99"/>
      <c r="ID275" s="99"/>
      <c r="IE275" s="99"/>
      <c r="IF275" s="99"/>
      <c r="IG275" s="99"/>
      <c r="IH275" s="99"/>
      <c r="II275" s="99"/>
      <c r="IJ275" s="99"/>
      <c r="IK275" s="99"/>
      <c r="IL275" s="99"/>
      <c r="IM275" s="99"/>
      <c r="IN275" s="99"/>
      <c r="IO275" s="99"/>
      <c r="IP275" s="99"/>
      <c r="IQ275" s="99"/>
      <c r="IR275" s="99"/>
      <c r="IS275" s="99"/>
      <c r="IT275" s="99"/>
      <c r="IU275" s="92"/>
      <c r="IV275" s="92"/>
    </row>
    <row r="276" spans="1:256" s="76" customFormat="1">
      <c r="B276" s="1"/>
      <c r="C276" s="3"/>
      <c r="D276" s="77"/>
      <c r="E276" s="77"/>
      <c r="F276" s="2"/>
      <c r="G276" s="2"/>
      <c r="H276" s="77"/>
      <c r="I276" s="77"/>
    </row>
    <row r="277" spans="1:256">
      <c r="C277" s="4" t="s">
        <v>4</v>
      </c>
      <c r="D277" s="5" t="e">
        <f>+D15+D16+D17+D18+D19+D21+D69+D70+D71+D24+D26+D36+D37+D48+D49+#REF!+D54+D56+D57+D60+D64+D82+D83+D99+D101+D105+D107+D111+D112+D116+D117+D121+D122+D153+D154+D158+D159+D160+D161+D168+D169+D173+D174+D175+D183+D191+D193+D194+D195+D196+D197+D198+D203+D204+D205+D209+D210+D211+D212+D215+D217+D218+#REF!+D222+D223+D226+D227+D228+D232+D233+#REF!+D241+D244+D245+D249</f>
        <v>#REF!</v>
      </c>
      <c r="I277" s="11" t="e">
        <f>+I15+I16+I17+I18+I19+I21+I69+I70+I71+I24+I26+I36+I37+I48+I49+#REF!+I54+I56+I57+I60+I64+I82+I83+I99+I101+I105+I107+I111+I112+I116+I117+I121+I122+I153+I154+I158+I159+I160+I161+I168+I169+I173+I174+I175+I183+I191+I193+I194+I195+I196+I197+I198+I203+I204+I205+I209+I210+I211+I212+I215+I217+I218+#REF!+I222+I223+I226+I227+I228+I232+I233+#REF!+I241+I244+I245+I249</f>
        <v>#VALUE!</v>
      </c>
    </row>
    <row r="279" spans="1:256">
      <c r="C279" s="4" t="s">
        <v>17</v>
      </c>
      <c r="D279" s="5" t="e">
        <f>+#REF!+#REF!+#REF!+D27+#REF!+D39+#REF!+D50+#REF!+#REF!+D61+#REF!+#REF!+#REF!+D65+#REF!+D84+D85+D94+D102+D108+D113+D118+D123+#REF!+#REF!+D185+D200+#REF!+D234+D250+D251</f>
        <v>#REF!</v>
      </c>
      <c r="I279" s="11" t="e">
        <f>+#REF!+#REF!+#REF!+I27+#REF!+I39+#REF!+I50+#REF!+#REF!+I61+#REF!+#REF!+#REF!+I65+#REF!+I84+I85+I94+I102+I108+I113+I118+I123+#REF!+#REF!+I185+I200+#REF!+I234+I250+I251</f>
        <v>#REF!</v>
      </c>
    </row>
    <row r="280" spans="1:256">
      <c r="D280" s="5">
        <f>+D187+D188</f>
        <v>5</v>
      </c>
      <c r="I280" s="11">
        <f>+I187+I188</f>
        <v>0</v>
      </c>
    </row>
    <row r="283" spans="1:256">
      <c r="D283" s="5" t="e">
        <f>+D277+D279+D280</f>
        <v>#REF!</v>
      </c>
      <c r="I283" s="11" t="e">
        <f>+I279+I277+I280</f>
        <v>#REF!</v>
      </c>
    </row>
    <row r="284" spans="1:256">
      <c r="I284" s="11" t="e">
        <f>+I283-I262</f>
        <v>#REF!</v>
      </c>
    </row>
  </sheetData>
  <autoFilter ref="A13:N262" xr:uid="{7F7D62F1-EF28-444B-A0BC-CAC7E696AFE4}"/>
  <mergeCells count="79">
    <mergeCell ref="A236:I236"/>
    <mergeCell ref="A52:B52"/>
    <mergeCell ref="A87:I87"/>
    <mergeCell ref="A163:I163"/>
    <mergeCell ref="A148:I148"/>
    <mergeCell ref="A143:B143"/>
    <mergeCell ref="A59:I59"/>
    <mergeCell ref="A55:I55"/>
    <mergeCell ref="A58:B58"/>
    <mergeCell ref="A80:B80"/>
    <mergeCell ref="A129:I129"/>
    <mergeCell ref="A104:I104"/>
    <mergeCell ref="A110:I110"/>
    <mergeCell ref="A73:I73"/>
    <mergeCell ref="A125:I125"/>
    <mergeCell ref="A137:I137"/>
    <mergeCell ref="A253:I253"/>
    <mergeCell ref="A257:B257"/>
    <mergeCell ref="A63:I63"/>
    <mergeCell ref="A81:I81"/>
    <mergeCell ref="A92:I92"/>
    <mergeCell ref="A97:B97"/>
    <mergeCell ref="A98:I98"/>
    <mergeCell ref="A115:I115"/>
    <mergeCell ref="A120:I120"/>
    <mergeCell ref="A68:I68"/>
    <mergeCell ref="A72:B72"/>
    <mergeCell ref="A152:I152"/>
    <mergeCell ref="A156:B156"/>
    <mergeCell ref="A157:I157"/>
    <mergeCell ref="A167:I167"/>
    <mergeCell ref="A172:I172"/>
    <mergeCell ref="B275:C275"/>
    <mergeCell ref="B273:C273"/>
    <mergeCell ref="A208:I208"/>
    <mergeCell ref="A214:I214"/>
    <mergeCell ref="A225:I225"/>
    <mergeCell ref="A231:I231"/>
    <mergeCell ref="A243:I243"/>
    <mergeCell ref="A248:I248"/>
    <mergeCell ref="A252:B252"/>
    <mergeCell ref="A262:B262"/>
    <mergeCell ref="B271:I271"/>
    <mergeCell ref="A221:I221"/>
    <mergeCell ref="A216:I216"/>
    <mergeCell ref="A240:I240"/>
    <mergeCell ref="A258:I258"/>
    <mergeCell ref="A261:B261"/>
    <mergeCell ref="A176:B176"/>
    <mergeCell ref="A182:I182"/>
    <mergeCell ref="A171:B171"/>
    <mergeCell ref="A190:I190"/>
    <mergeCell ref="A177:I177"/>
    <mergeCell ref="A181:B181"/>
    <mergeCell ref="A180:B180"/>
    <mergeCell ref="A202:I202"/>
    <mergeCell ref="A53:I53"/>
    <mergeCell ref="E1:I1"/>
    <mergeCell ref="D2:I2"/>
    <mergeCell ref="D3:E3"/>
    <mergeCell ref="C4:E4"/>
    <mergeCell ref="D5:I5"/>
    <mergeCell ref="A41:I41"/>
    <mergeCell ref="A133:I133"/>
    <mergeCell ref="A144:I144"/>
    <mergeCell ref="A78:I78"/>
    <mergeCell ref="A140:I140"/>
    <mergeCell ref="D6:I6"/>
    <mergeCell ref="A47:I47"/>
    <mergeCell ref="D7:I7"/>
    <mergeCell ref="C10:I10"/>
    <mergeCell ref="A46:B46"/>
    <mergeCell ref="A11:I11"/>
    <mergeCell ref="A14:I14"/>
    <mergeCell ref="A22:B22"/>
    <mergeCell ref="A23:I23"/>
    <mergeCell ref="A35:I35"/>
    <mergeCell ref="A29:I29"/>
    <mergeCell ref="A34:B34"/>
  </mergeCells>
  <printOptions horizontalCentered="1"/>
  <pageMargins left="0.39370078740157483" right="0.39370078740157483" top="0.39370078740157483" bottom="0.39370078740157483" header="0" footer="0"/>
  <pageSetup paperSize="9" scale="61" fitToHeight="6" orientation="portrait" r:id="rId1"/>
  <rowBreaks count="1" manualBreakCount="1"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Аппарат  (3)</vt:lpstr>
      <vt:lpstr>'Аппарат  (3)'!Заголовки_для_печати</vt:lpstr>
      <vt:lpstr>'Аппарат  (3)'!Область_печати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Бердиёр Туропов</dc:creator>
  <cp:lastModifiedBy>Камолиддин Умаров Насирович</cp:lastModifiedBy>
  <cp:lastPrinted>2024-06-22T10:13:36Z</cp:lastPrinted>
  <dcterms:created xsi:type="dcterms:W3CDTF">2019-04-19T13:40:15Z</dcterms:created>
  <dcterms:modified xsi:type="dcterms:W3CDTF">2024-08-12T04:10:39Z</dcterms:modified>
</cp:coreProperties>
</file>